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F:\Users\NAFED\Vendor Communications\2025\"/>
    </mc:Choice>
  </mc:AlternateContent>
  <xr:revisionPtr revIDLastSave="0" documentId="8_{5C6990B4-BC43-40A8-AC38-C7BF13D086A7}" xr6:coauthVersionLast="47" xr6:coauthVersionMax="47" xr10:uidLastSave="{00000000-0000-0000-0000-000000000000}"/>
  <bookViews>
    <workbookView xWindow="-120" yWindow="-120" windowWidth="29040" windowHeight="15720" xr2:uid="{F72A304B-08F1-408D-8AF2-F6893D75C8A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08" i="1" l="1"/>
  <c r="H1508" i="1" s="1"/>
  <c r="E1507" i="1"/>
  <c r="H1507" i="1" s="1"/>
  <c r="F1505" i="1"/>
  <c r="D1505" i="1"/>
  <c r="E1505" i="1" s="1"/>
  <c r="H1505" i="1" s="1"/>
  <c r="F1504" i="1"/>
  <c r="D1504" i="1"/>
  <c r="E1504" i="1" s="1"/>
  <c r="H1504" i="1" s="1"/>
  <c r="F1503" i="1"/>
  <c r="E1503" i="1"/>
  <c r="H1503" i="1" s="1"/>
  <c r="D1503" i="1"/>
  <c r="F1502" i="1"/>
  <c r="D1502" i="1"/>
  <c r="E1502" i="1" s="1"/>
  <c r="H1502" i="1" s="1"/>
  <c r="F1501" i="1"/>
  <c r="D1501" i="1"/>
  <c r="E1501" i="1" s="1"/>
  <c r="H1501" i="1" s="1"/>
  <c r="F1500" i="1"/>
  <c r="D1500" i="1"/>
  <c r="E1500" i="1" s="1"/>
  <c r="H1500" i="1" s="1"/>
  <c r="F1499" i="1"/>
  <c r="D1499" i="1"/>
  <c r="E1499" i="1" s="1"/>
  <c r="H1499" i="1" s="1"/>
  <c r="F1498" i="1"/>
  <c r="D1498" i="1"/>
  <c r="E1498" i="1" s="1"/>
  <c r="H1498" i="1" s="1"/>
  <c r="F1497" i="1"/>
  <c r="D1497" i="1"/>
  <c r="E1497" i="1" s="1"/>
  <c r="H1497" i="1" s="1"/>
  <c r="F1496" i="1"/>
  <c r="D1496" i="1"/>
  <c r="E1496" i="1" s="1"/>
  <c r="H1496" i="1" s="1"/>
  <c r="E1494" i="1"/>
  <c r="H1494" i="1" s="1"/>
  <c r="E1493" i="1"/>
  <c r="H1493" i="1" s="1"/>
  <c r="E1492" i="1"/>
  <c r="H1492" i="1" s="1"/>
  <c r="E1491" i="1"/>
  <c r="H1491" i="1" s="1"/>
  <c r="E1490" i="1"/>
  <c r="H1490" i="1" s="1"/>
  <c r="I1482" i="1"/>
  <c r="E1482" i="1"/>
  <c r="H1482" i="1" s="1"/>
  <c r="I1481" i="1"/>
  <c r="E1481" i="1"/>
  <c r="H1481" i="1" s="1"/>
  <c r="I1480" i="1"/>
  <c r="E1480" i="1"/>
  <c r="H1480" i="1" s="1"/>
  <c r="I1479" i="1"/>
  <c r="E1479" i="1"/>
  <c r="H1479" i="1" s="1"/>
  <c r="I1478" i="1"/>
  <c r="E1478" i="1"/>
  <c r="H1478" i="1" s="1"/>
  <c r="E1476" i="1"/>
  <c r="H1476" i="1" s="1"/>
  <c r="E1475" i="1"/>
  <c r="H1475" i="1" s="1"/>
  <c r="E1474" i="1"/>
  <c r="H1474" i="1" s="1"/>
  <c r="E1473" i="1"/>
  <c r="H1473" i="1" s="1"/>
  <c r="E1472" i="1"/>
  <c r="H1472" i="1" s="1"/>
  <c r="E1471" i="1"/>
  <c r="H1471" i="1" s="1"/>
  <c r="E1470" i="1"/>
  <c r="H1470" i="1" s="1"/>
  <c r="I1468" i="1"/>
  <c r="E1468" i="1"/>
  <c r="H1468" i="1" s="1"/>
  <c r="I1467" i="1"/>
  <c r="E1467" i="1"/>
  <c r="H1467" i="1" s="1"/>
  <c r="I1466" i="1"/>
  <c r="E1466" i="1"/>
  <c r="H1466" i="1" s="1"/>
  <c r="I1465" i="1"/>
  <c r="E1465" i="1"/>
  <c r="H1465" i="1" s="1"/>
  <c r="I1464" i="1"/>
  <c r="E1464" i="1"/>
  <c r="H1464" i="1" s="1"/>
  <c r="I1463" i="1"/>
  <c r="E1463" i="1"/>
  <c r="H1463" i="1" s="1"/>
  <c r="I1462" i="1"/>
  <c r="E1462" i="1"/>
  <c r="H1462" i="1" s="1"/>
  <c r="I1461" i="1"/>
  <c r="E1461" i="1"/>
  <c r="H1461" i="1" s="1"/>
  <c r="E1460" i="1"/>
  <c r="H1460" i="1" s="1"/>
  <c r="E1453" i="1"/>
  <c r="H1453" i="1" s="1"/>
  <c r="H1452" i="1"/>
  <c r="E1451" i="1"/>
  <c r="H1451" i="1" s="1"/>
  <c r="E1448" i="1"/>
  <c r="H1448" i="1" s="1"/>
  <c r="E1447" i="1"/>
  <c r="H1447" i="1" s="1"/>
  <c r="E1446" i="1"/>
  <c r="H1446" i="1" s="1"/>
  <c r="E1445" i="1"/>
  <c r="H1445" i="1" s="1"/>
  <c r="E1444" i="1"/>
  <c r="H1444" i="1" s="1"/>
  <c r="E1443" i="1"/>
  <c r="H1443" i="1" s="1"/>
  <c r="E1442" i="1"/>
  <c r="H1442" i="1" s="1"/>
  <c r="E1441" i="1"/>
  <c r="H1441" i="1" s="1"/>
  <c r="H1440" i="1"/>
  <c r="E1440" i="1"/>
  <c r="E1439" i="1"/>
  <c r="H1439" i="1" s="1"/>
  <c r="E1438" i="1"/>
  <c r="H1438" i="1" s="1"/>
  <c r="E1437" i="1"/>
  <c r="H1437" i="1" s="1"/>
  <c r="E1436" i="1"/>
  <c r="H1436" i="1" s="1"/>
  <c r="I1434" i="1"/>
  <c r="E1434" i="1"/>
  <c r="H1434" i="1" s="1"/>
  <c r="I1433" i="1"/>
  <c r="E1433" i="1"/>
  <c r="H1433" i="1" s="1"/>
  <c r="I1432" i="1"/>
  <c r="E1432" i="1"/>
  <c r="H1432" i="1" s="1"/>
  <c r="I1431" i="1"/>
  <c r="E1431" i="1"/>
  <c r="H1431" i="1" s="1"/>
  <c r="I1430" i="1"/>
  <c r="E1430" i="1"/>
  <c r="H1430" i="1" s="1"/>
  <c r="I1429" i="1"/>
  <c r="E1429" i="1"/>
  <c r="H1429" i="1" s="1"/>
  <c r="I1428" i="1"/>
  <c r="E1428" i="1"/>
  <c r="H1428" i="1" s="1"/>
  <c r="I1427" i="1"/>
  <c r="H1427" i="1"/>
  <c r="E1427" i="1"/>
  <c r="I1426" i="1"/>
  <c r="E1426" i="1"/>
  <c r="H1426" i="1" s="1"/>
  <c r="I1425" i="1"/>
  <c r="E1425" i="1"/>
  <c r="H1425" i="1" s="1"/>
  <c r="I1424" i="1"/>
  <c r="E1424" i="1"/>
  <c r="H1424" i="1" s="1"/>
  <c r="I1423" i="1"/>
  <c r="E1423" i="1"/>
  <c r="H1423" i="1" s="1"/>
  <c r="I1422" i="1"/>
  <c r="E1422" i="1"/>
  <c r="H1422" i="1" s="1"/>
  <c r="I1421" i="1"/>
  <c r="E1421" i="1"/>
  <c r="H1421" i="1" s="1"/>
  <c r="I1420" i="1"/>
  <c r="E1420" i="1"/>
  <c r="H1420" i="1" s="1"/>
  <c r="I1419" i="1"/>
  <c r="E1419" i="1"/>
  <c r="H1419" i="1" s="1"/>
  <c r="I1418" i="1"/>
  <c r="E1418" i="1"/>
  <c r="H1418" i="1" s="1"/>
  <c r="I1417" i="1"/>
  <c r="E1417" i="1"/>
  <c r="H1417" i="1" s="1"/>
  <c r="I1416" i="1"/>
  <c r="E1416" i="1"/>
  <c r="H1416" i="1" s="1"/>
  <c r="I1415" i="1"/>
  <c r="E1415" i="1"/>
  <c r="H1415" i="1" s="1"/>
  <c r="I1414" i="1"/>
  <c r="E1414" i="1"/>
  <c r="H1414" i="1" s="1"/>
  <c r="I1413" i="1"/>
  <c r="E1413" i="1"/>
  <c r="H1413" i="1" s="1"/>
  <c r="I1412" i="1"/>
  <c r="E1412" i="1"/>
  <c r="H1412" i="1" s="1"/>
  <c r="I1411" i="1"/>
  <c r="E1411" i="1"/>
  <c r="H1411" i="1" s="1"/>
  <c r="I1410" i="1"/>
  <c r="E1410" i="1"/>
  <c r="H1410" i="1" s="1"/>
  <c r="I1409" i="1"/>
  <c r="E1409" i="1"/>
  <c r="H1409" i="1" s="1"/>
  <c r="I1408" i="1"/>
  <c r="E1408" i="1"/>
  <c r="H1408" i="1" s="1"/>
  <c r="I1407" i="1"/>
  <c r="E1407" i="1"/>
  <c r="H1407" i="1" s="1"/>
  <c r="I1406" i="1"/>
  <c r="E1406" i="1"/>
  <c r="H1406" i="1" s="1"/>
  <c r="I1405" i="1"/>
  <c r="E1405" i="1"/>
  <c r="H1405" i="1" s="1"/>
  <c r="I1404" i="1"/>
  <c r="E1404" i="1"/>
  <c r="H1404" i="1" s="1"/>
  <c r="I1403" i="1"/>
  <c r="E1403" i="1"/>
  <c r="H1403" i="1" s="1"/>
  <c r="I1402" i="1"/>
  <c r="E1402" i="1"/>
  <c r="H1402" i="1" s="1"/>
  <c r="I1401" i="1"/>
  <c r="E1401" i="1"/>
  <c r="H1401" i="1" s="1"/>
  <c r="I1400" i="1"/>
  <c r="E1400" i="1"/>
  <c r="H1400" i="1" s="1"/>
  <c r="I1399" i="1"/>
  <c r="H1399" i="1"/>
  <c r="E1399" i="1"/>
  <c r="I1398" i="1"/>
  <c r="E1398" i="1"/>
  <c r="H1398" i="1" s="1"/>
  <c r="I1397" i="1"/>
  <c r="E1397" i="1"/>
  <c r="H1397" i="1" s="1"/>
  <c r="I1396" i="1"/>
  <c r="E1396" i="1"/>
  <c r="H1396" i="1" s="1"/>
  <c r="I1395" i="1"/>
  <c r="E1395" i="1"/>
  <c r="H1395" i="1" s="1"/>
  <c r="I1394" i="1"/>
  <c r="E1394" i="1"/>
  <c r="H1394" i="1" s="1"/>
  <c r="I1393" i="1"/>
  <c r="E1393" i="1"/>
  <c r="H1393" i="1" s="1"/>
  <c r="I1392" i="1"/>
  <c r="E1392" i="1"/>
  <c r="H1392" i="1" s="1"/>
  <c r="I1391" i="1"/>
  <c r="E1391" i="1"/>
  <c r="H1391" i="1" s="1"/>
  <c r="I1390" i="1"/>
  <c r="E1390" i="1"/>
  <c r="H1390" i="1" s="1"/>
  <c r="I1389" i="1"/>
  <c r="E1389" i="1"/>
  <c r="H1389" i="1" s="1"/>
  <c r="I1388" i="1"/>
  <c r="E1388" i="1"/>
  <c r="H1388" i="1" s="1"/>
  <c r="I1387" i="1"/>
  <c r="E1387" i="1"/>
  <c r="H1387" i="1" s="1"/>
  <c r="I1386" i="1"/>
  <c r="E1386" i="1"/>
  <c r="H1386" i="1" s="1"/>
  <c r="I1385" i="1"/>
  <c r="E1385" i="1"/>
  <c r="H1385" i="1" s="1"/>
  <c r="I1384" i="1"/>
  <c r="E1384" i="1"/>
  <c r="H1384" i="1" s="1"/>
  <c r="I1383" i="1"/>
  <c r="E1383" i="1"/>
  <c r="H1383" i="1" s="1"/>
  <c r="I1382" i="1"/>
  <c r="E1382" i="1"/>
  <c r="H1382" i="1" s="1"/>
  <c r="I1381" i="1"/>
  <c r="E1381" i="1"/>
  <c r="H1381" i="1" s="1"/>
  <c r="I1380" i="1"/>
  <c r="E1380" i="1"/>
  <c r="H1380" i="1" s="1"/>
  <c r="I1379" i="1"/>
  <c r="E1379" i="1"/>
  <c r="H1379" i="1" s="1"/>
  <c r="I1378" i="1"/>
  <c r="E1378" i="1"/>
  <c r="H1378" i="1" s="1"/>
  <c r="I1377" i="1"/>
  <c r="E1377" i="1"/>
  <c r="H1377" i="1" s="1"/>
  <c r="I1376" i="1"/>
  <c r="E1376" i="1"/>
  <c r="H1376" i="1" s="1"/>
  <c r="I1375" i="1"/>
  <c r="H1375" i="1"/>
  <c r="E1375" i="1"/>
  <c r="I1374" i="1"/>
  <c r="E1374" i="1"/>
  <c r="H1374" i="1" s="1"/>
  <c r="I1373" i="1"/>
  <c r="E1373" i="1"/>
  <c r="H1373" i="1" s="1"/>
  <c r="I1372" i="1"/>
  <c r="E1372" i="1"/>
  <c r="H1372" i="1" s="1"/>
  <c r="I1371" i="1"/>
  <c r="E1371" i="1"/>
  <c r="H1371" i="1" s="1"/>
  <c r="I1370" i="1"/>
  <c r="E1370" i="1"/>
  <c r="H1370" i="1" s="1"/>
  <c r="I1369" i="1"/>
  <c r="E1369" i="1"/>
  <c r="H1369" i="1" s="1"/>
  <c r="I1368" i="1"/>
  <c r="E1368" i="1"/>
  <c r="H1368" i="1" s="1"/>
  <c r="I1367" i="1"/>
  <c r="E1367" i="1"/>
  <c r="H1367" i="1" s="1"/>
  <c r="I1366" i="1"/>
  <c r="E1366" i="1"/>
  <c r="H1366" i="1" s="1"/>
  <c r="I1365" i="1"/>
  <c r="E1365" i="1"/>
  <c r="H1365" i="1" s="1"/>
  <c r="I1364" i="1"/>
  <c r="E1364" i="1"/>
  <c r="H1364" i="1" s="1"/>
  <c r="I1363" i="1"/>
  <c r="E1363" i="1"/>
  <c r="H1363" i="1" s="1"/>
  <c r="I1361" i="1"/>
  <c r="E1361" i="1"/>
  <c r="H1361" i="1" s="1"/>
  <c r="I1360" i="1"/>
  <c r="E1360" i="1"/>
  <c r="H1360" i="1" s="1"/>
  <c r="I1359" i="1"/>
  <c r="E1359" i="1"/>
  <c r="H1359" i="1" s="1"/>
  <c r="I1358" i="1"/>
  <c r="E1358" i="1"/>
  <c r="H1358" i="1" s="1"/>
  <c r="I1357" i="1"/>
  <c r="E1357" i="1"/>
  <c r="H1357" i="1" s="1"/>
  <c r="I1356" i="1"/>
  <c r="E1356" i="1"/>
  <c r="H1356" i="1" s="1"/>
  <c r="I1355" i="1"/>
  <c r="E1355" i="1"/>
  <c r="H1355" i="1" s="1"/>
  <c r="I1354" i="1"/>
  <c r="E1354" i="1"/>
  <c r="H1354" i="1" s="1"/>
  <c r="I1353" i="1"/>
  <c r="E1353" i="1"/>
  <c r="H1353" i="1" s="1"/>
  <c r="I1352" i="1"/>
  <c r="E1352" i="1"/>
  <c r="H1352" i="1" s="1"/>
  <c r="I1351" i="1"/>
  <c r="E1351" i="1"/>
  <c r="H1351" i="1" s="1"/>
  <c r="I1350" i="1"/>
  <c r="E1350" i="1"/>
  <c r="H1350" i="1" s="1"/>
  <c r="I1349" i="1"/>
  <c r="E1349" i="1"/>
  <c r="H1349" i="1" s="1"/>
  <c r="I1348" i="1"/>
  <c r="E1348" i="1"/>
  <c r="H1348" i="1" s="1"/>
  <c r="I1347" i="1"/>
  <c r="E1347" i="1"/>
  <c r="H1347" i="1" s="1"/>
  <c r="I1346" i="1"/>
  <c r="E1346" i="1"/>
  <c r="H1346" i="1" s="1"/>
  <c r="I1345" i="1"/>
  <c r="E1345" i="1"/>
  <c r="H1345" i="1" s="1"/>
  <c r="I1344" i="1"/>
  <c r="E1344" i="1"/>
  <c r="H1344" i="1" s="1"/>
  <c r="I1343" i="1"/>
  <c r="E1343" i="1"/>
  <c r="H1343" i="1" s="1"/>
  <c r="I1342" i="1"/>
  <c r="E1342" i="1"/>
  <c r="H1342" i="1" s="1"/>
  <c r="I1341" i="1"/>
  <c r="E1341" i="1"/>
  <c r="H1341" i="1" s="1"/>
  <c r="I1340" i="1"/>
  <c r="E1340" i="1"/>
  <c r="H1340" i="1" s="1"/>
  <c r="I1339" i="1"/>
  <c r="E1339" i="1"/>
  <c r="H1339" i="1" s="1"/>
  <c r="I1338" i="1"/>
  <c r="E1338" i="1"/>
  <c r="H1338" i="1" s="1"/>
  <c r="I1337" i="1"/>
  <c r="E1337" i="1"/>
  <c r="H1337" i="1" s="1"/>
  <c r="I1336" i="1"/>
  <c r="E1336" i="1"/>
  <c r="H1336" i="1" s="1"/>
  <c r="I1335" i="1"/>
  <c r="E1335" i="1"/>
  <c r="H1335" i="1" s="1"/>
  <c r="I1334" i="1"/>
  <c r="E1334" i="1"/>
  <c r="H1334" i="1" s="1"/>
  <c r="I1333" i="1"/>
  <c r="E1333" i="1"/>
  <c r="H1333" i="1" s="1"/>
  <c r="I1332" i="1"/>
  <c r="E1332" i="1"/>
  <c r="H1332" i="1" s="1"/>
  <c r="I1331" i="1"/>
  <c r="E1331" i="1"/>
  <c r="H1331" i="1" s="1"/>
  <c r="I1330" i="1"/>
  <c r="E1330" i="1"/>
  <c r="H1330" i="1" s="1"/>
  <c r="I1329" i="1"/>
  <c r="E1329" i="1"/>
  <c r="H1329" i="1" s="1"/>
  <c r="I1328" i="1"/>
  <c r="E1328" i="1"/>
  <c r="H1328" i="1" s="1"/>
  <c r="I1327" i="1"/>
  <c r="E1327" i="1"/>
  <c r="H1327" i="1" s="1"/>
  <c r="I1326" i="1"/>
  <c r="E1326" i="1"/>
  <c r="H1326" i="1" s="1"/>
  <c r="I1325" i="1"/>
  <c r="E1325" i="1"/>
  <c r="H1325" i="1" s="1"/>
  <c r="I1324" i="1"/>
  <c r="E1324" i="1"/>
  <c r="H1324" i="1" s="1"/>
  <c r="I1323" i="1"/>
  <c r="E1323" i="1"/>
  <c r="H1323" i="1" s="1"/>
  <c r="I1322" i="1"/>
  <c r="E1322" i="1"/>
  <c r="H1322" i="1" s="1"/>
  <c r="I1321" i="1"/>
  <c r="E1321" i="1"/>
  <c r="H1321" i="1" s="1"/>
  <c r="I1320" i="1"/>
  <c r="E1320" i="1"/>
  <c r="H1320" i="1" s="1"/>
  <c r="I1319" i="1"/>
  <c r="E1319" i="1"/>
  <c r="H1319" i="1" s="1"/>
  <c r="I1318" i="1"/>
  <c r="E1318" i="1"/>
  <c r="H1318" i="1" s="1"/>
  <c r="I1317" i="1"/>
  <c r="E1317" i="1"/>
  <c r="H1317" i="1" s="1"/>
  <c r="I1316" i="1"/>
  <c r="E1316" i="1"/>
  <c r="H1316" i="1" s="1"/>
  <c r="I1315" i="1"/>
  <c r="E1315" i="1"/>
  <c r="H1315" i="1" s="1"/>
  <c r="I1314" i="1"/>
  <c r="E1314" i="1"/>
  <c r="H1314" i="1" s="1"/>
  <c r="I1313" i="1"/>
  <c r="E1313" i="1"/>
  <c r="H1313" i="1" s="1"/>
  <c r="I1312" i="1"/>
  <c r="E1312" i="1"/>
  <c r="H1312" i="1" s="1"/>
  <c r="I1311" i="1"/>
  <c r="E1311" i="1"/>
  <c r="H1311" i="1" s="1"/>
  <c r="I1310" i="1"/>
  <c r="E1310" i="1"/>
  <c r="H1310" i="1" s="1"/>
  <c r="I1309" i="1"/>
  <c r="E1309" i="1"/>
  <c r="H1309" i="1" s="1"/>
  <c r="I1308" i="1"/>
  <c r="E1308" i="1"/>
  <c r="H1308" i="1" s="1"/>
  <c r="I1307" i="1"/>
  <c r="E1307" i="1"/>
  <c r="H1307" i="1" s="1"/>
  <c r="I1306" i="1"/>
  <c r="E1306" i="1"/>
  <c r="H1306" i="1" s="1"/>
  <c r="I1305" i="1"/>
  <c r="E1305" i="1"/>
  <c r="H1305" i="1" s="1"/>
  <c r="I1304" i="1"/>
  <c r="E1304" i="1"/>
  <c r="H1304" i="1" s="1"/>
  <c r="I1303" i="1"/>
  <c r="E1303" i="1"/>
  <c r="H1303" i="1" s="1"/>
  <c r="I1302" i="1"/>
  <c r="E1302" i="1"/>
  <c r="H1302" i="1" s="1"/>
  <c r="E1300" i="1"/>
  <c r="H1300" i="1" s="1"/>
  <c r="E1299" i="1"/>
  <c r="H1299" i="1" s="1"/>
  <c r="I1297" i="1"/>
  <c r="E1297" i="1"/>
  <c r="H1297" i="1" s="1"/>
  <c r="I1296" i="1"/>
  <c r="E1296" i="1"/>
  <c r="H1296" i="1" s="1"/>
  <c r="I1295" i="1"/>
  <c r="E1295" i="1"/>
  <c r="H1295" i="1" s="1"/>
  <c r="I1294" i="1"/>
  <c r="E1294" i="1"/>
  <c r="H1294" i="1" s="1"/>
  <c r="I1293" i="1"/>
  <c r="E1293" i="1"/>
  <c r="H1293" i="1" s="1"/>
  <c r="I1292" i="1"/>
  <c r="E1292" i="1"/>
  <c r="H1292" i="1" s="1"/>
  <c r="E1290" i="1"/>
  <c r="H1290" i="1" s="1"/>
  <c r="E1289" i="1"/>
  <c r="H1289" i="1" s="1"/>
  <c r="E1288" i="1"/>
  <c r="H1288" i="1" s="1"/>
  <c r="E1287" i="1"/>
  <c r="H1287" i="1" s="1"/>
  <c r="E1286" i="1"/>
  <c r="H1286" i="1" s="1"/>
  <c r="I1284" i="1"/>
  <c r="H1284" i="1"/>
  <c r="E1284" i="1"/>
  <c r="I1283" i="1"/>
  <c r="E1283" i="1"/>
  <c r="H1283" i="1" s="1"/>
  <c r="I1282" i="1"/>
  <c r="E1282" i="1"/>
  <c r="H1282" i="1" s="1"/>
  <c r="I1281" i="1"/>
  <c r="E1281" i="1"/>
  <c r="H1281" i="1" s="1"/>
  <c r="E1279" i="1"/>
  <c r="H1279" i="1" s="1"/>
  <c r="E1278" i="1"/>
  <c r="H1278" i="1" s="1"/>
  <c r="E1277" i="1"/>
  <c r="H1277" i="1" s="1"/>
  <c r="E1276" i="1"/>
  <c r="H1276" i="1" s="1"/>
  <c r="E1275" i="1"/>
  <c r="H1275" i="1" s="1"/>
  <c r="E1274" i="1"/>
  <c r="H1274" i="1" s="1"/>
  <c r="E1273" i="1"/>
  <c r="H1273" i="1" s="1"/>
  <c r="E1272" i="1"/>
  <c r="H1272" i="1" s="1"/>
  <c r="E1271" i="1"/>
  <c r="H1271" i="1" s="1"/>
  <c r="E1270" i="1"/>
  <c r="H1270" i="1" s="1"/>
  <c r="E1269" i="1"/>
  <c r="H1269" i="1" s="1"/>
  <c r="E1268" i="1"/>
  <c r="H1268" i="1" s="1"/>
  <c r="E1267" i="1"/>
  <c r="H1267" i="1" s="1"/>
  <c r="I1265" i="1"/>
  <c r="E1265" i="1"/>
  <c r="H1265" i="1" s="1"/>
  <c r="I1264" i="1"/>
  <c r="E1264" i="1"/>
  <c r="H1264" i="1" s="1"/>
  <c r="I1263" i="1"/>
  <c r="H1263" i="1"/>
  <c r="E1263" i="1"/>
  <c r="I1262" i="1"/>
  <c r="E1262" i="1"/>
  <c r="H1262" i="1" s="1"/>
  <c r="E1260" i="1"/>
  <c r="H1260" i="1" s="1"/>
  <c r="E1259" i="1"/>
  <c r="H1259" i="1" s="1"/>
  <c r="E1258" i="1"/>
  <c r="H1258" i="1" s="1"/>
  <c r="E1256" i="1"/>
  <c r="H1256" i="1" s="1"/>
  <c r="E1255" i="1"/>
  <c r="H1255" i="1" s="1"/>
  <c r="E1253" i="1"/>
  <c r="H1253" i="1" s="1"/>
  <c r="E1252" i="1"/>
  <c r="H1252" i="1" s="1"/>
  <c r="E1251" i="1"/>
  <c r="H1251" i="1" s="1"/>
  <c r="I1232" i="1"/>
  <c r="E1232" i="1"/>
  <c r="H1232" i="1" s="1"/>
  <c r="I1231" i="1"/>
  <c r="E1231" i="1"/>
  <c r="H1231" i="1" s="1"/>
  <c r="I1230" i="1"/>
  <c r="E1230" i="1"/>
  <c r="H1230" i="1" s="1"/>
  <c r="I1229" i="1"/>
  <c r="E1229" i="1"/>
  <c r="H1229" i="1" s="1"/>
  <c r="I1228" i="1"/>
  <c r="E1228" i="1"/>
  <c r="H1228" i="1" s="1"/>
  <c r="I1227" i="1"/>
  <c r="E1227" i="1"/>
  <c r="H1227" i="1" s="1"/>
  <c r="I1226" i="1"/>
  <c r="E1226" i="1"/>
  <c r="H1226" i="1" s="1"/>
  <c r="I1225" i="1"/>
  <c r="E1225" i="1"/>
  <c r="H1225" i="1" s="1"/>
  <c r="I1224" i="1"/>
  <c r="E1224" i="1"/>
  <c r="H1224" i="1" s="1"/>
  <c r="I1223" i="1"/>
  <c r="E1223" i="1"/>
  <c r="H1223" i="1" s="1"/>
  <c r="I1222" i="1"/>
  <c r="E1222" i="1"/>
  <c r="H1222" i="1" s="1"/>
  <c r="I1221" i="1"/>
  <c r="E1221" i="1"/>
  <c r="H1221" i="1" s="1"/>
  <c r="I1220" i="1"/>
  <c r="E1220" i="1"/>
  <c r="H1220" i="1" s="1"/>
  <c r="I1219" i="1"/>
  <c r="E1219" i="1"/>
  <c r="H1219" i="1" s="1"/>
  <c r="I1218" i="1"/>
  <c r="E1218" i="1"/>
  <c r="H1218" i="1" s="1"/>
  <c r="I1217" i="1"/>
  <c r="E1217" i="1"/>
  <c r="H1217" i="1" s="1"/>
  <c r="I1216" i="1"/>
  <c r="E1216" i="1"/>
  <c r="H1216" i="1" s="1"/>
  <c r="I1215" i="1"/>
  <c r="E1215" i="1"/>
  <c r="H1215" i="1" s="1"/>
  <c r="I1214" i="1"/>
  <c r="E1214" i="1"/>
  <c r="H1214" i="1" s="1"/>
  <c r="I1213" i="1"/>
  <c r="E1213" i="1"/>
  <c r="H1213" i="1" s="1"/>
  <c r="E1211" i="1"/>
  <c r="H1211" i="1" s="1"/>
  <c r="E1210" i="1"/>
  <c r="H1210" i="1" s="1"/>
  <c r="E1209" i="1"/>
  <c r="H1209" i="1" s="1"/>
  <c r="E1208" i="1"/>
  <c r="H1208" i="1" s="1"/>
  <c r="E1207" i="1"/>
  <c r="H1207" i="1" s="1"/>
  <c r="E1200" i="1"/>
  <c r="H1200" i="1" s="1"/>
  <c r="E1199" i="1"/>
  <c r="H1199" i="1" s="1"/>
  <c r="E1198" i="1"/>
  <c r="H1198" i="1" s="1"/>
  <c r="E1197" i="1"/>
  <c r="H1197" i="1" s="1"/>
  <c r="E1196" i="1"/>
  <c r="H1196" i="1" s="1"/>
  <c r="I1148" i="1"/>
  <c r="E1148" i="1"/>
  <c r="H1148" i="1" s="1"/>
  <c r="I1147" i="1"/>
  <c r="E1147" i="1"/>
  <c r="H1147" i="1" s="1"/>
  <c r="I1146" i="1"/>
  <c r="E1146" i="1"/>
  <c r="H1146" i="1" s="1"/>
  <c r="I1145" i="1"/>
  <c r="E1145" i="1"/>
  <c r="H1145" i="1" s="1"/>
  <c r="I1144" i="1"/>
  <c r="E1144" i="1"/>
  <c r="H1144" i="1" s="1"/>
  <c r="I1143" i="1"/>
  <c r="E1143" i="1"/>
  <c r="H1143" i="1" s="1"/>
  <c r="I1142" i="1"/>
  <c r="E1142" i="1"/>
  <c r="H1142" i="1" s="1"/>
  <c r="I1141" i="1"/>
  <c r="E1141" i="1"/>
  <c r="H1141" i="1" s="1"/>
  <c r="I1140" i="1"/>
  <c r="E1140" i="1"/>
  <c r="H1140" i="1" s="1"/>
  <c r="I1139" i="1"/>
  <c r="E1139" i="1"/>
  <c r="H1139" i="1" s="1"/>
  <c r="I1138" i="1"/>
  <c r="E1138" i="1"/>
  <c r="H1138" i="1" s="1"/>
  <c r="I1137" i="1"/>
  <c r="E1137" i="1"/>
  <c r="H1137" i="1" s="1"/>
  <c r="I1135" i="1"/>
  <c r="E1135" i="1"/>
  <c r="H1135" i="1" s="1"/>
  <c r="I1134" i="1"/>
  <c r="E1134" i="1"/>
  <c r="H1134" i="1" s="1"/>
  <c r="I1133" i="1"/>
  <c r="E1133" i="1"/>
  <c r="H1133" i="1" s="1"/>
  <c r="I1132" i="1"/>
  <c r="E1132" i="1"/>
  <c r="H1132" i="1" s="1"/>
  <c r="I1131" i="1"/>
  <c r="E1131" i="1"/>
  <c r="H1131" i="1" s="1"/>
  <c r="I1130" i="1"/>
  <c r="E1130" i="1"/>
  <c r="H1130" i="1" s="1"/>
  <c r="I1129" i="1"/>
  <c r="E1129" i="1"/>
  <c r="H1129" i="1" s="1"/>
  <c r="I1128" i="1"/>
  <c r="E1128" i="1"/>
  <c r="H1128" i="1" s="1"/>
  <c r="I1127" i="1"/>
  <c r="E1127" i="1"/>
  <c r="H1127" i="1" s="1"/>
  <c r="I1126" i="1"/>
  <c r="E1126" i="1"/>
  <c r="H1126" i="1" s="1"/>
  <c r="I1125" i="1"/>
  <c r="E1125" i="1"/>
  <c r="H1125" i="1" s="1"/>
  <c r="I1124" i="1"/>
  <c r="E1124" i="1"/>
  <c r="H1124" i="1" s="1"/>
  <c r="I1123" i="1"/>
  <c r="E1123" i="1"/>
  <c r="H1123" i="1" s="1"/>
  <c r="I1122" i="1"/>
  <c r="E1122" i="1"/>
  <c r="H1122" i="1" s="1"/>
  <c r="I1121" i="1"/>
  <c r="E1121" i="1"/>
  <c r="H1121" i="1" s="1"/>
  <c r="I1120" i="1"/>
  <c r="E1120" i="1"/>
  <c r="H1120" i="1" s="1"/>
  <c r="I1118" i="1"/>
  <c r="E1118" i="1"/>
  <c r="H1118" i="1" s="1"/>
  <c r="I1117" i="1"/>
  <c r="E1117" i="1"/>
  <c r="H1117" i="1" s="1"/>
  <c r="I1116" i="1"/>
  <c r="E1116" i="1"/>
  <c r="H1116" i="1" s="1"/>
  <c r="I1115" i="1"/>
  <c r="E1115" i="1"/>
  <c r="H1115" i="1" s="1"/>
  <c r="I1114" i="1"/>
  <c r="E1114" i="1"/>
  <c r="H1114" i="1" s="1"/>
  <c r="I1113" i="1"/>
  <c r="E1113" i="1"/>
  <c r="H1113" i="1" s="1"/>
  <c r="I1112" i="1"/>
  <c r="E1112" i="1"/>
  <c r="H1112" i="1" s="1"/>
  <c r="I1111" i="1"/>
  <c r="E1111" i="1"/>
  <c r="H1111" i="1" s="1"/>
  <c r="I1109" i="1"/>
  <c r="E1109" i="1"/>
  <c r="H1109" i="1" s="1"/>
  <c r="I1108" i="1"/>
  <c r="E1108" i="1"/>
  <c r="H1108" i="1" s="1"/>
  <c r="I1107" i="1"/>
  <c r="E1107" i="1"/>
  <c r="H1107" i="1" s="1"/>
  <c r="I1106" i="1"/>
  <c r="E1106" i="1"/>
  <c r="H1106" i="1" s="1"/>
  <c r="I1105" i="1"/>
  <c r="E1105" i="1"/>
  <c r="H1105" i="1" s="1"/>
  <c r="I1104" i="1"/>
  <c r="E1104" i="1"/>
  <c r="H1104" i="1" s="1"/>
  <c r="I1103" i="1"/>
  <c r="E1103" i="1"/>
  <c r="H1103" i="1" s="1"/>
  <c r="I1102" i="1"/>
  <c r="E1102" i="1"/>
  <c r="H1102" i="1" s="1"/>
  <c r="I1101" i="1"/>
  <c r="E1101" i="1"/>
  <c r="H1101" i="1" s="1"/>
  <c r="I1100" i="1"/>
  <c r="E1100" i="1"/>
  <c r="H1100" i="1" s="1"/>
  <c r="I1099" i="1"/>
  <c r="E1099" i="1"/>
  <c r="H1099" i="1" s="1"/>
  <c r="I1098" i="1"/>
  <c r="E1098" i="1"/>
  <c r="H1098" i="1" s="1"/>
  <c r="I1096" i="1"/>
  <c r="E1096" i="1"/>
  <c r="H1096" i="1" s="1"/>
  <c r="I1095" i="1"/>
  <c r="E1095" i="1"/>
  <c r="H1095" i="1" s="1"/>
  <c r="I1094" i="1"/>
  <c r="E1094" i="1"/>
  <c r="H1094" i="1" s="1"/>
  <c r="I1093" i="1"/>
  <c r="E1093" i="1"/>
  <c r="H1093" i="1" s="1"/>
  <c r="E1090" i="1"/>
  <c r="H1090" i="1" s="1"/>
  <c r="E1089" i="1"/>
  <c r="H1089" i="1" s="1"/>
  <c r="E1088" i="1"/>
  <c r="H1088" i="1" s="1"/>
  <c r="E1086" i="1"/>
  <c r="H1086" i="1" s="1"/>
  <c r="E1085" i="1"/>
  <c r="H1085" i="1" s="1"/>
  <c r="E1084" i="1"/>
  <c r="H1084" i="1" s="1"/>
  <c r="E1083" i="1"/>
  <c r="H1083" i="1" s="1"/>
  <c r="E1082" i="1"/>
  <c r="H1082" i="1" s="1"/>
  <c r="E1081" i="1"/>
  <c r="H1081" i="1" s="1"/>
  <c r="E1080" i="1"/>
  <c r="H1080" i="1" s="1"/>
  <c r="E1076" i="1"/>
  <c r="H1076" i="1" s="1"/>
  <c r="E1075" i="1"/>
  <c r="H1075" i="1" s="1"/>
  <c r="E1074" i="1"/>
  <c r="H1074" i="1" s="1"/>
  <c r="E1073" i="1"/>
  <c r="H1073" i="1" s="1"/>
  <c r="E1072" i="1"/>
  <c r="H1072" i="1" s="1"/>
  <c r="E1071" i="1"/>
  <c r="H1071" i="1" s="1"/>
  <c r="E1070" i="1"/>
  <c r="H1070" i="1" s="1"/>
  <c r="E1069" i="1"/>
  <c r="H1069" i="1" s="1"/>
  <c r="E1068" i="1"/>
  <c r="H1068" i="1" s="1"/>
  <c r="E1067" i="1"/>
  <c r="H1067" i="1" s="1"/>
  <c r="E1066" i="1"/>
  <c r="H1066" i="1" s="1"/>
  <c r="E1065" i="1"/>
  <c r="H1065" i="1" s="1"/>
  <c r="E1064" i="1"/>
  <c r="H1064" i="1" s="1"/>
  <c r="E1063" i="1"/>
  <c r="H1063" i="1" s="1"/>
  <c r="E1062" i="1"/>
  <c r="H1062" i="1" s="1"/>
  <c r="E1061" i="1"/>
  <c r="H1061" i="1" s="1"/>
  <c r="F1059" i="1"/>
  <c r="E1059" i="1"/>
  <c r="H1059" i="1" s="1"/>
  <c r="F1058" i="1"/>
  <c r="E1058" i="1"/>
  <c r="H1058" i="1" s="1"/>
  <c r="F1057" i="1"/>
  <c r="E1057" i="1"/>
  <c r="H1057" i="1" s="1"/>
  <c r="F1056" i="1"/>
  <c r="E1056" i="1"/>
  <c r="H1056" i="1" s="1"/>
  <c r="K1055" i="1"/>
  <c r="F1055" i="1"/>
  <c r="E1055" i="1"/>
  <c r="H1055" i="1" s="1"/>
  <c r="F1054" i="1"/>
  <c r="E1054" i="1"/>
  <c r="H1054" i="1" s="1"/>
  <c r="F1053" i="1"/>
  <c r="E1053" i="1"/>
  <c r="H1053" i="1" s="1"/>
  <c r="E1052" i="1"/>
  <c r="H1052" i="1" s="1"/>
  <c r="E1050" i="1"/>
  <c r="H1050" i="1" s="1"/>
  <c r="E1049" i="1"/>
  <c r="H1049" i="1" s="1"/>
  <c r="F1047" i="1"/>
  <c r="E1047" i="1"/>
  <c r="H1047" i="1" s="1"/>
  <c r="F1046" i="1"/>
  <c r="E1046" i="1"/>
  <c r="H1046" i="1" s="1"/>
  <c r="F1045" i="1"/>
  <c r="E1045" i="1"/>
  <c r="H1045" i="1" s="1"/>
  <c r="F1044" i="1"/>
  <c r="E1044" i="1"/>
  <c r="H1044" i="1" s="1"/>
  <c r="E1036" i="1"/>
  <c r="H1036" i="1" s="1"/>
  <c r="E1034" i="1"/>
  <c r="H1034" i="1" s="1"/>
  <c r="E1033" i="1"/>
  <c r="H1033" i="1" s="1"/>
  <c r="E1032" i="1"/>
  <c r="H1032" i="1" s="1"/>
  <c r="E1031" i="1"/>
  <c r="H1031" i="1" s="1"/>
  <c r="E1029" i="1"/>
  <c r="H1029" i="1" s="1"/>
  <c r="E1028" i="1"/>
  <c r="H1028" i="1" s="1"/>
  <c r="F1020" i="1"/>
  <c r="E1020" i="1"/>
  <c r="H1020" i="1" s="1"/>
  <c r="F1019" i="1"/>
  <c r="E1019" i="1"/>
  <c r="H1019" i="1" s="1"/>
  <c r="F1018" i="1"/>
  <c r="E1018" i="1"/>
  <c r="H1018" i="1" s="1"/>
  <c r="F1017" i="1"/>
  <c r="E1017" i="1"/>
  <c r="H1017" i="1" s="1"/>
  <c r="F1016" i="1"/>
  <c r="E1016" i="1"/>
  <c r="H1016" i="1" s="1"/>
  <c r="F1015" i="1"/>
  <c r="E1015" i="1"/>
  <c r="H1015" i="1" s="1"/>
  <c r="F1014" i="1"/>
  <c r="E1014" i="1"/>
  <c r="H1014" i="1" s="1"/>
  <c r="F1013" i="1"/>
  <c r="E1013" i="1"/>
  <c r="H1013" i="1" s="1"/>
  <c r="F1012" i="1"/>
  <c r="E1012" i="1"/>
  <c r="H1012" i="1" s="1"/>
  <c r="H1011" i="1"/>
  <c r="F1011" i="1"/>
  <c r="E1011" i="1"/>
  <c r="F1010" i="1"/>
  <c r="E1010" i="1"/>
  <c r="H1010" i="1" s="1"/>
  <c r="F1009" i="1"/>
  <c r="E1009" i="1"/>
  <c r="H1009" i="1" s="1"/>
  <c r="F1008" i="1"/>
  <c r="E1008" i="1"/>
  <c r="H1008" i="1" s="1"/>
  <c r="E1006" i="1"/>
  <c r="H1006" i="1" s="1"/>
  <c r="E1005" i="1"/>
  <c r="H1005" i="1" s="1"/>
  <c r="F1003" i="1"/>
  <c r="E1003" i="1"/>
  <c r="H1003" i="1" s="1"/>
  <c r="F1002" i="1"/>
  <c r="E1002" i="1"/>
  <c r="H1002" i="1" s="1"/>
  <c r="F1001" i="1"/>
  <c r="E1001" i="1"/>
  <c r="H1001" i="1" s="1"/>
  <c r="F1000" i="1"/>
  <c r="E1000" i="1"/>
  <c r="H1000" i="1" s="1"/>
  <c r="F999" i="1"/>
  <c r="E999" i="1"/>
  <c r="H999" i="1" s="1"/>
  <c r="E986" i="1"/>
  <c r="H986" i="1" s="1"/>
  <c r="E980" i="1"/>
  <c r="H980" i="1" s="1"/>
  <c r="E978" i="1"/>
  <c r="H978" i="1" s="1"/>
  <c r="E977" i="1"/>
  <c r="H977" i="1" s="1"/>
  <c r="E976" i="1"/>
  <c r="H976" i="1" s="1"/>
  <c r="E975" i="1"/>
  <c r="H975" i="1" s="1"/>
  <c r="E974" i="1"/>
  <c r="H974" i="1" s="1"/>
  <c r="E972" i="1"/>
  <c r="H972" i="1" s="1"/>
  <c r="E971" i="1"/>
  <c r="H971" i="1" s="1"/>
  <c r="E970" i="1"/>
  <c r="H970" i="1" s="1"/>
  <c r="E969" i="1"/>
  <c r="H969" i="1" s="1"/>
  <c r="E968" i="1"/>
  <c r="H968" i="1" s="1"/>
  <c r="E961" i="1"/>
  <c r="H961" i="1" s="1"/>
  <c r="E960" i="1"/>
  <c r="H960" i="1" s="1"/>
  <c r="E953" i="1"/>
  <c r="H953" i="1" s="1"/>
  <c r="E947" i="1"/>
  <c r="H947" i="1" s="1"/>
  <c r="E941" i="1"/>
  <c r="H941" i="1" s="1"/>
  <c r="E930" i="1"/>
  <c r="H930" i="1" s="1"/>
  <c r="E929" i="1"/>
  <c r="H929" i="1" s="1"/>
  <c r="E928" i="1"/>
  <c r="H928" i="1" s="1"/>
  <c r="E927" i="1"/>
  <c r="H927" i="1" s="1"/>
  <c r="E926" i="1"/>
  <c r="H926" i="1" s="1"/>
  <c r="E924" i="1"/>
  <c r="H924" i="1" s="1"/>
  <c r="E923" i="1"/>
  <c r="H923" i="1" s="1"/>
  <c r="E922" i="1"/>
  <c r="H922" i="1" s="1"/>
  <c r="E921" i="1"/>
  <c r="H921" i="1" s="1"/>
  <c r="E920" i="1"/>
  <c r="H920" i="1" s="1"/>
  <c r="E918" i="1"/>
  <c r="H918" i="1" s="1"/>
  <c r="E917" i="1"/>
  <c r="H917" i="1" s="1"/>
  <c r="E916" i="1"/>
  <c r="H916" i="1" s="1"/>
  <c r="E915" i="1"/>
  <c r="H915" i="1" s="1"/>
  <c r="E914" i="1"/>
  <c r="H914" i="1" s="1"/>
  <c r="E912" i="1"/>
  <c r="H912" i="1" s="1"/>
  <c r="E911" i="1"/>
  <c r="H911" i="1" s="1"/>
  <c r="E910" i="1"/>
  <c r="H910" i="1" s="1"/>
  <c r="E908" i="1"/>
  <c r="H908" i="1" s="1"/>
  <c r="E907" i="1"/>
  <c r="H907" i="1" s="1"/>
  <c r="E906" i="1"/>
  <c r="H906" i="1" s="1"/>
  <c r="E905" i="1"/>
  <c r="H905" i="1" s="1"/>
  <c r="E903" i="1"/>
  <c r="H903" i="1" s="1"/>
  <c r="E902" i="1"/>
  <c r="H902" i="1" s="1"/>
  <c r="E901" i="1"/>
  <c r="H901" i="1" s="1"/>
  <c r="E900" i="1"/>
  <c r="H900" i="1" s="1"/>
  <c r="E899" i="1"/>
  <c r="H899" i="1" s="1"/>
  <c r="E898" i="1"/>
  <c r="H898" i="1" s="1"/>
  <c r="E897" i="1"/>
  <c r="H897" i="1" s="1"/>
  <c r="E896" i="1"/>
  <c r="H896" i="1" s="1"/>
  <c r="E895" i="1"/>
  <c r="H895" i="1" s="1"/>
  <c r="E893" i="1"/>
  <c r="H893" i="1" s="1"/>
  <c r="E892" i="1"/>
  <c r="H892" i="1" s="1"/>
  <c r="E891" i="1"/>
  <c r="H891" i="1" s="1"/>
  <c r="E890" i="1"/>
  <c r="H890" i="1" s="1"/>
  <c r="E889" i="1"/>
  <c r="H889" i="1" s="1"/>
  <c r="E888" i="1"/>
  <c r="H888" i="1" s="1"/>
  <c r="E886" i="1"/>
  <c r="H886" i="1" s="1"/>
  <c r="E885" i="1"/>
  <c r="H885" i="1" s="1"/>
  <c r="E884" i="1"/>
  <c r="H884" i="1" s="1"/>
  <c r="F882" i="1"/>
  <c r="E882" i="1"/>
  <c r="H882" i="1" s="1"/>
  <c r="F881" i="1"/>
  <c r="E881" i="1"/>
  <c r="H881" i="1" s="1"/>
  <c r="F880" i="1"/>
  <c r="E880" i="1"/>
  <c r="H880" i="1" s="1"/>
  <c r="F879" i="1"/>
  <c r="E879" i="1"/>
  <c r="H879" i="1" s="1"/>
  <c r="E877" i="1"/>
  <c r="H877" i="1" s="1"/>
  <c r="E876" i="1"/>
  <c r="H876" i="1" s="1"/>
  <c r="E875" i="1"/>
  <c r="H875" i="1" s="1"/>
  <c r="E874" i="1"/>
  <c r="H874" i="1" s="1"/>
  <c r="E872" i="1"/>
  <c r="H872" i="1" s="1"/>
  <c r="E871" i="1"/>
  <c r="H871" i="1" s="1"/>
  <c r="E870" i="1"/>
  <c r="H870" i="1" s="1"/>
  <c r="E869" i="1"/>
  <c r="H869" i="1" s="1"/>
  <c r="E868" i="1"/>
  <c r="H868" i="1" s="1"/>
  <c r="E867" i="1"/>
  <c r="H867" i="1" s="1"/>
  <c r="F865" i="1"/>
  <c r="E865" i="1"/>
  <c r="H865" i="1" s="1"/>
  <c r="F864" i="1"/>
  <c r="E864" i="1"/>
  <c r="H864" i="1" s="1"/>
  <c r="F863" i="1"/>
  <c r="E863" i="1"/>
  <c r="H863" i="1" s="1"/>
  <c r="F862" i="1"/>
  <c r="E862" i="1"/>
  <c r="H862" i="1" s="1"/>
  <c r="E860" i="1"/>
  <c r="H860" i="1" s="1"/>
  <c r="E859" i="1"/>
  <c r="H859" i="1" s="1"/>
  <c r="E858" i="1"/>
  <c r="H858" i="1" s="1"/>
  <c r="E857" i="1"/>
  <c r="H857" i="1" s="1"/>
  <c r="E855" i="1"/>
  <c r="H855" i="1" s="1"/>
  <c r="E854" i="1"/>
  <c r="H854" i="1" s="1"/>
  <c r="F852" i="1"/>
  <c r="E852" i="1"/>
  <c r="H852" i="1" s="1"/>
  <c r="F851" i="1"/>
  <c r="E851" i="1"/>
  <c r="H851" i="1" s="1"/>
  <c r="F850" i="1"/>
  <c r="E850" i="1"/>
  <c r="H850" i="1" s="1"/>
  <c r="F849" i="1"/>
  <c r="E849" i="1"/>
  <c r="H849" i="1" s="1"/>
  <c r="E847" i="1"/>
  <c r="H847" i="1" s="1"/>
  <c r="E846" i="1"/>
  <c r="H846" i="1" s="1"/>
  <c r="E845" i="1"/>
  <c r="H845" i="1" s="1"/>
  <c r="E844" i="1"/>
  <c r="H844" i="1" s="1"/>
  <c r="E842" i="1"/>
  <c r="H842" i="1" s="1"/>
  <c r="E841" i="1"/>
  <c r="H841" i="1" s="1"/>
  <c r="E840" i="1"/>
  <c r="H840" i="1" s="1"/>
  <c r="E839" i="1"/>
  <c r="H839" i="1" s="1"/>
  <c r="E838" i="1"/>
  <c r="H838" i="1" s="1"/>
  <c r="E837" i="1"/>
  <c r="H837" i="1" s="1"/>
  <c r="E836" i="1"/>
  <c r="H836" i="1" s="1"/>
  <c r="E835" i="1"/>
  <c r="H835" i="1" s="1"/>
  <c r="E834" i="1"/>
  <c r="H834" i="1" s="1"/>
  <c r="F832" i="1"/>
  <c r="E832" i="1"/>
  <c r="H832" i="1" s="1"/>
  <c r="F831" i="1"/>
  <c r="E831" i="1"/>
  <c r="H831" i="1" s="1"/>
  <c r="F830" i="1"/>
  <c r="E830" i="1"/>
  <c r="H830" i="1" s="1"/>
  <c r="F829" i="1"/>
  <c r="E829" i="1"/>
  <c r="H829" i="1" s="1"/>
  <c r="F828" i="1"/>
  <c r="E828" i="1"/>
  <c r="H828" i="1" s="1"/>
  <c r="F827" i="1"/>
  <c r="E827" i="1"/>
  <c r="H827" i="1" s="1"/>
  <c r="E825" i="1"/>
  <c r="H825" i="1" s="1"/>
  <c r="E824" i="1"/>
  <c r="H824" i="1" s="1"/>
  <c r="E823" i="1"/>
  <c r="H823" i="1" s="1"/>
  <c r="E822" i="1"/>
  <c r="H822" i="1" s="1"/>
  <c r="E821" i="1"/>
  <c r="H821" i="1" s="1"/>
  <c r="E820" i="1"/>
  <c r="H820" i="1" s="1"/>
  <c r="E819" i="1"/>
  <c r="H819" i="1" s="1"/>
  <c r="E818" i="1"/>
  <c r="H818" i="1" s="1"/>
  <c r="E817" i="1"/>
  <c r="H817" i="1" s="1"/>
  <c r="E816" i="1"/>
  <c r="H816" i="1" s="1"/>
  <c r="E815" i="1"/>
  <c r="H815" i="1" s="1"/>
  <c r="E814" i="1"/>
  <c r="H814" i="1" s="1"/>
  <c r="E812" i="1"/>
  <c r="H812" i="1" s="1"/>
  <c r="E811" i="1"/>
  <c r="H811" i="1" s="1"/>
  <c r="E810" i="1"/>
  <c r="H810" i="1" s="1"/>
  <c r="E808" i="1"/>
  <c r="H808" i="1" s="1"/>
  <c r="E807" i="1"/>
  <c r="H807" i="1" s="1"/>
  <c r="E806" i="1"/>
  <c r="H806" i="1" s="1"/>
  <c r="E792" i="1"/>
  <c r="H792" i="1" s="1"/>
  <c r="E791" i="1"/>
  <c r="H791" i="1" s="1"/>
  <c r="E790" i="1"/>
  <c r="H790" i="1" s="1"/>
  <c r="E789" i="1"/>
  <c r="H789" i="1" s="1"/>
  <c r="E787" i="1"/>
  <c r="H787" i="1" s="1"/>
  <c r="H786" i="1"/>
  <c r="E786" i="1"/>
  <c r="E785" i="1"/>
  <c r="H785" i="1" s="1"/>
  <c r="H784" i="1"/>
  <c r="E784" i="1"/>
  <c r="E782" i="1"/>
  <c r="H782" i="1" s="1"/>
  <c r="E781" i="1"/>
  <c r="H781" i="1" s="1"/>
  <c r="E780" i="1"/>
  <c r="H780" i="1" s="1"/>
  <c r="E778" i="1"/>
  <c r="H778" i="1" s="1"/>
  <c r="E777" i="1"/>
  <c r="H777" i="1" s="1"/>
  <c r="E776" i="1"/>
  <c r="H776" i="1" s="1"/>
  <c r="E774" i="1"/>
  <c r="H774" i="1" s="1"/>
  <c r="E773" i="1"/>
  <c r="H773" i="1" s="1"/>
  <c r="E772" i="1"/>
  <c r="H772" i="1" s="1"/>
  <c r="E771" i="1"/>
  <c r="H771" i="1" s="1"/>
  <c r="E770" i="1"/>
  <c r="H770" i="1" s="1"/>
  <c r="E769" i="1"/>
  <c r="H769" i="1" s="1"/>
  <c r="E768" i="1"/>
  <c r="H768" i="1" s="1"/>
  <c r="E767" i="1"/>
  <c r="H767" i="1" s="1"/>
  <c r="E766" i="1"/>
  <c r="H766" i="1" s="1"/>
  <c r="E765" i="1"/>
  <c r="H765" i="1" s="1"/>
  <c r="E764" i="1"/>
  <c r="H764" i="1" s="1"/>
  <c r="E763" i="1"/>
  <c r="H763" i="1" s="1"/>
  <c r="E762" i="1"/>
  <c r="H762" i="1" s="1"/>
  <c r="E760" i="1"/>
  <c r="H760" i="1" s="1"/>
  <c r="E759" i="1"/>
  <c r="H759" i="1" s="1"/>
  <c r="E758" i="1"/>
  <c r="H758" i="1" s="1"/>
  <c r="E757" i="1"/>
  <c r="H757" i="1" s="1"/>
  <c r="E755" i="1"/>
  <c r="H755" i="1" s="1"/>
  <c r="D754" i="1"/>
  <c r="E754" i="1" s="1"/>
  <c r="H754" i="1" s="1"/>
  <c r="D753" i="1"/>
  <c r="E753" i="1" s="1"/>
  <c r="H753" i="1" s="1"/>
  <c r="E752" i="1"/>
  <c r="H752" i="1" s="1"/>
  <c r="E750" i="1"/>
  <c r="H750" i="1" s="1"/>
  <c r="E749" i="1"/>
  <c r="H749" i="1" s="1"/>
  <c r="E748" i="1"/>
  <c r="H748" i="1" s="1"/>
  <c r="E746" i="1"/>
  <c r="H746" i="1" s="1"/>
  <c r="E745" i="1"/>
  <c r="H745" i="1" s="1"/>
  <c r="E744" i="1"/>
  <c r="H744" i="1" s="1"/>
  <c r="E743" i="1"/>
  <c r="H743" i="1" s="1"/>
  <c r="E741" i="1"/>
  <c r="H741" i="1" s="1"/>
  <c r="E740" i="1"/>
  <c r="H740" i="1" s="1"/>
  <c r="E739" i="1"/>
  <c r="H739" i="1" s="1"/>
  <c r="E738" i="1"/>
  <c r="H738" i="1" s="1"/>
  <c r="E737" i="1"/>
  <c r="H737" i="1" s="1"/>
  <c r="E736" i="1"/>
  <c r="H736" i="1" s="1"/>
  <c r="E735" i="1"/>
  <c r="H735" i="1" s="1"/>
  <c r="E734" i="1"/>
  <c r="H734" i="1" s="1"/>
  <c r="E733" i="1"/>
  <c r="H733" i="1" s="1"/>
  <c r="E732" i="1"/>
  <c r="H732" i="1" s="1"/>
  <c r="E731" i="1"/>
  <c r="H731" i="1" s="1"/>
  <c r="E730" i="1"/>
  <c r="H730" i="1" s="1"/>
  <c r="E729" i="1"/>
  <c r="H729" i="1" s="1"/>
  <c r="E728" i="1"/>
  <c r="H728" i="1" s="1"/>
  <c r="E727" i="1"/>
  <c r="H727" i="1" s="1"/>
  <c r="E726" i="1"/>
  <c r="H726" i="1" s="1"/>
  <c r="E725" i="1"/>
  <c r="H725" i="1" s="1"/>
  <c r="E724" i="1"/>
  <c r="H724" i="1" s="1"/>
  <c r="E723" i="1"/>
  <c r="H723" i="1" s="1"/>
  <c r="E721" i="1"/>
  <c r="H721" i="1" s="1"/>
  <c r="E720" i="1"/>
  <c r="H720" i="1" s="1"/>
  <c r="E719" i="1"/>
  <c r="H719" i="1" s="1"/>
  <c r="E718" i="1"/>
  <c r="H718" i="1" s="1"/>
  <c r="E717" i="1"/>
  <c r="H717" i="1" s="1"/>
  <c r="E715" i="1"/>
  <c r="H715" i="1" s="1"/>
  <c r="E714" i="1"/>
  <c r="H714" i="1" s="1"/>
  <c r="E712" i="1"/>
  <c r="H712" i="1" s="1"/>
  <c r="E711" i="1"/>
  <c r="H711" i="1" s="1"/>
  <c r="E710" i="1"/>
  <c r="H710" i="1" s="1"/>
  <c r="E709" i="1"/>
  <c r="H709" i="1" s="1"/>
  <c r="E708" i="1"/>
  <c r="H708" i="1" s="1"/>
  <c r="E707" i="1"/>
  <c r="H707" i="1" s="1"/>
  <c r="E705" i="1"/>
  <c r="H705" i="1" s="1"/>
  <c r="E704" i="1"/>
  <c r="H704" i="1" s="1"/>
  <c r="E703" i="1"/>
  <c r="H703" i="1" s="1"/>
  <c r="E702" i="1"/>
  <c r="H702" i="1" s="1"/>
  <c r="E701" i="1"/>
  <c r="H701" i="1" s="1"/>
  <c r="E700" i="1"/>
  <c r="H700" i="1" s="1"/>
  <c r="E699" i="1"/>
  <c r="H699" i="1" s="1"/>
  <c r="E698" i="1"/>
  <c r="H698" i="1" s="1"/>
  <c r="E697" i="1"/>
  <c r="H697" i="1" s="1"/>
  <c r="E696" i="1"/>
  <c r="H696" i="1" s="1"/>
  <c r="E695" i="1"/>
  <c r="H695" i="1" s="1"/>
  <c r="E694" i="1"/>
  <c r="H694" i="1" s="1"/>
  <c r="E692" i="1"/>
  <c r="H692" i="1" s="1"/>
  <c r="E691" i="1"/>
  <c r="H691" i="1" s="1"/>
  <c r="E690" i="1"/>
  <c r="H690" i="1" s="1"/>
  <c r="E689" i="1"/>
  <c r="H689" i="1" s="1"/>
  <c r="E688" i="1"/>
  <c r="H688" i="1" s="1"/>
  <c r="E687" i="1"/>
  <c r="H687" i="1" s="1"/>
  <c r="E686" i="1"/>
  <c r="H686" i="1" s="1"/>
  <c r="E685" i="1"/>
  <c r="H685" i="1" s="1"/>
  <c r="E684" i="1"/>
  <c r="H684" i="1" s="1"/>
  <c r="E683" i="1"/>
  <c r="H683" i="1" s="1"/>
  <c r="F682" i="1"/>
  <c r="E682" i="1"/>
  <c r="H682" i="1" s="1"/>
  <c r="E681" i="1"/>
  <c r="H681" i="1" s="1"/>
  <c r="F679" i="1"/>
  <c r="F703" i="1" s="1"/>
  <c r="E679" i="1"/>
  <c r="H679" i="1" s="1"/>
  <c r="F678" i="1"/>
  <c r="E678" i="1"/>
  <c r="H678" i="1" s="1"/>
  <c r="F677" i="1"/>
  <c r="E677" i="1"/>
  <c r="H677" i="1" s="1"/>
  <c r="F676" i="1"/>
  <c r="E676" i="1"/>
  <c r="H676" i="1" s="1"/>
  <c r="F675" i="1"/>
  <c r="E675" i="1"/>
  <c r="H675" i="1" s="1"/>
  <c r="F674" i="1"/>
  <c r="E674" i="1"/>
  <c r="H674" i="1" s="1"/>
  <c r="F673" i="1"/>
  <c r="E673" i="1"/>
  <c r="H673" i="1" s="1"/>
  <c r="F672" i="1"/>
  <c r="E672" i="1"/>
  <c r="H672" i="1" s="1"/>
  <c r="F671" i="1"/>
  <c r="E671" i="1"/>
  <c r="H671" i="1" s="1"/>
  <c r="F670" i="1"/>
  <c r="E670" i="1"/>
  <c r="H670" i="1" s="1"/>
  <c r="F669" i="1"/>
  <c r="E669" i="1"/>
  <c r="H669" i="1" s="1"/>
  <c r="F668" i="1"/>
  <c r="E668" i="1"/>
  <c r="H668" i="1" s="1"/>
  <c r="E666" i="1"/>
  <c r="H666" i="1" s="1"/>
  <c r="E665" i="1"/>
  <c r="H665" i="1" s="1"/>
  <c r="E664" i="1"/>
  <c r="H664" i="1" s="1"/>
  <c r="E663" i="1"/>
  <c r="H663" i="1" s="1"/>
  <c r="E662" i="1"/>
  <c r="H662" i="1" s="1"/>
  <c r="E661" i="1"/>
  <c r="H661" i="1" s="1"/>
  <c r="E660" i="1"/>
  <c r="H660" i="1" s="1"/>
  <c r="E659" i="1"/>
  <c r="H659" i="1" s="1"/>
  <c r="E658" i="1"/>
  <c r="H658" i="1" s="1"/>
  <c r="E657" i="1"/>
  <c r="H657" i="1" s="1"/>
  <c r="E656" i="1"/>
  <c r="H656" i="1" s="1"/>
  <c r="E655" i="1"/>
  <c r="H655" i="1" s="1"/>
  <c r="E654" i="1"/>
  <c r="H654" i="1" s="1"/>
  <c r="E653" i="1"/>
  <c r="H653" i="1" s="1"/>
  <c r="E652" i="1"/>
  <c r="H652" i="1" s="1"/>
  <c r="E651" i="1"/>
  <c r="H651" i="1" s="1"/>
  <c r="E650" i="1"/>
  <c r="H650" i="1" s="1"/>
  <c r="E649" i="1"/>
  <c r="H649" i="1" s="1"/>
  <c r="E648" i="1"/>
  <c r="H648" i="1" s="1"/>
  <c r="D647" i="1"/>
  <c r="E647" i="1" s="1"/>
  <c r="H647" i="1" s="1"/>
  <c r="E646" i="1"/>
  <c r="H646" i="1" s="1"/>
  <c r="E645" i="1"/>
  <c r="H645" i="1" s="1"/>
  <c r="E644" i="1"/>
  <c r="H644" i="1" s="1"/>
  <c r="E643" i="1"/>
  <c r="H643" i="1" s="1"/>
  <c r="E642" i="1"/>
  <c r="H642" i="1" s="1"/>
  <c r="E641" i="1"/>
  <c r="H641" i="1" s="1"/>
  <c r="E640" i="1"/>
  <c r="H640" i="1" s="1"/>
  <c r="E634" i="1"/>
  <c r="H634" i="1" s="1"/>
  <c r="E628" i="1"/>
  <c r="H628" i="1" s="1"/>
  <c r="E627" i="1"/>
  <c r="H627" i="1" s="1"/>
  <c r="E625" i="1"/>
  <c r="H625" i="1" s="1"/>
  <c r="E624" i="1"/>
  <c r="H624" i="1" s="1"/>
  <c r="E623" i="1"/>
  <c r="H623" i="1" s="1"/>
  <c r="E622" i="1"/>
  <c r="H622" i="1" s="1"/>
  <c r="E620" i="1"/>
  <c r="H620" i="1" s="1"/>
  <c r="E619" i="1"/>
  <c r="H619" i="1" s="1"/>
  <c r="E617" i="1"/>
  <c r="H617" i="1" s="1"/>
  <c r="E615" i="1"/>
  <c r="H615" i="1" s="1"/>
  <c r="E614" i="1"/>
  <c r="H614" i="1" s="1"/>
  <c r="E613" i="1"/>
  <c r="H613" i="1" s="1"/>
  <c r="E612" i="1"/>
  <c r="H612" i="1" s="1"/>
  <c r="E611" i="1"/>
  <c r="H611" i="1" s="1"/>
  <c r="E610" i="1"/>
  <c r="H610" i="1" s="1"/>
  <c r="E609" i="1"/>
  <c r="H609" i="1" s="1"/>
  <c r="E608" i="1"/>
  <c r="H608" i="1" s="1"/>
  <c r="E606" i="1"/>
  <c r="H606" i="1" s="1"/>
  <c r="E605" i="1"/>
  <c r="H605" i="1" s="1"/>
  <c r="E604" i="1"/>
  <c r="H604" i="1" s="1"/>
  <c r="E603" i="1"/>
  <c r="H603" i="1" s="1"/>
  <c r="E602" i="1"/>
  <c r="H602" i="1" s="1"/>
  <c r="E601" i="1"/>
  <c r="H601" i="1" s="1"/>
  <c r="E600" i="1"/>
  <c r="H600" i="1" s="1"/>
  <c r="H599" i="1"/>
  <c r="E599" i="1"/>
  <c r="E597" i="1"/>
  <c r="H597" i="1" s="1"/>
  <c r="E596" i="1"/>
  <c r="H596" i="1" s="1"/>
  <c r="E595" i="1"/>
  <c r="H595" i="1" s="1"/>
  <c r="E594" i="1"/>
  <c r="H594" i="1" s="1"/>
  <c r="E593" i="1"/>
  <c r="H593" i="1" s="1"/>
  <c r="E592" i="1"/>
  <c r="H592" i="1" s="1"/>
  <c r="H591" i="1"/>
  <c r="E591" i="1"/>
  <c r="E590" i="1"/>
  <c r="H590" i="1" s="1"/>
  <c r="E588" i="1"/>
  <c r="H588" i="1" s="1"/>
  <c r="E587" i="1"/>
  <c r="H587" i="1" s="1"/>
  <c r="E586" i="1"/>
  <c r="H586" i="1" s="1"/>
  <c r="E585" i="1"/>
  <c r="H585" i="1" s="1"/>
  <c r="E584" i="1"/>
  <c r="H584" i="1" s="1"/>
  <c r="E582" i="1"/>
  <c r="H582" i="1" s="1"/>
  <c r="E581" i="1"/>
  <c r="H581" i="1" s="1"/>
  <c r="E580" i="1"/>
  <c r="H580" i="1" s="1"/>
  <c r="E579" i="1"/>
  <c r="H579" i="1" s="1"/>
  <c r="E578" i="1"/>
  <c r="H578" i="1" s="1"/>
  <c r="E576" i="1"/>
  <c r="H576" i="1" s="1"/>
  <c r="E575" i="1"/>
  <c r="H575" i="1" s="1"/>
  <c r="E574" i="1"/>
  <c r="H574" i="1" s="1"/>
  <c r="E573" i="1"/>
  <c r="H573" i="1" s="1"/>
  <c r="E572" i="1"/>
  <c r="H572" i="1" s="1"/>
  <c r="E571" i="1"/>
  <c r="H571" i="1" s="1"/>
  <c r="E570" i="1"/>
  <c r="H570" i="1" s="1"/>
  <c r="E569" i="1"/>
  <c r="H569" i="1" s="1"/>
  <c r="E568" i="1"/>
  <c r="H568" i="1" s="1"/>
  <c r="E567" i="1"/>
  <c r="H567" i="1" s="1"/>
  <c r="E565" i="1"/>
  <c r="H565" i="1" s="1"/>
  <c r="E564" i="1"/>
  <c r="H564" i="1" s="1"/>
  <c r="E563" i="1"/>
  <c r="H563" i="1" s="1"/>
  <c r="E562" i="1"/>
  <c r="H562" i="1" s="1"/>
  <c r="E561" i="1"/>
  <c r="H561" i="1" s="1"/>
  <c r="E560" i="1"/>
  <c r="H560" i="1" s="1"/>
  <c r="E559" i="1"/>
  <c r="H559" i="1" s="1"/>
  <c r="E558" i="1"/>
  <c r="H558" i="1" s="1"/>
  <c r="E557" i="1"/>
  <c r="H557" i="1" s="1"/>
  <c r="E556" i="1"/>
  <c r="H556" i="1" s="1"/>
  <c r="E555" i="1"/>
  <c r="H555" i="1" s="1"/>
  <c r="E554" i="1"/>
  <c r="H554" i="1" s="1"/>
  <c r="E553" i="1"/>
  <c r="H553" i="1" s="1"/>
  <c r="E552" i="1"/>
  <c r="H552" i="1" s="1"/>
  <c r="E551" i="1"/>
  <c r="H551" i="1" s="1"/>
  <c r="E550" i="1"/>
  <c r="H550" i="1" s="1"/>
  <c r="E549" i="1"/>
  <c r="H549" i="1" s="1"/>
  <c r="E548" i="1"/>
  <c r="H548" i="1" s="1"/>
  <c r="E547" i="1"/>
  <c r="H547" i="1" s="1"/>
  <c r="E546" i="1"/>
  <c r="H546" i="1" s="1"/>
  <c r="E544" i="1"/>
  <c r="H544" i="1" s="1"/>
  <c r="E543" i="1"/>
  <c r="H543" i="1" s="1"/>
  <c r="E542" i="1"/>
  <c r="H542" i="1" s="1"/>
  <c r="E541" i="1"/>
  <c r="H541" i="1" s="1"/>
  <c r="E540" i="1"/>
  <c r="H540" i="1" s="1"/>
  <c r="E539" i="1"/>
  <c r="H539" i="1" s="1"/>
  <c r="E538" i="1"/>
  <c r="H538" i="1" s="1"/>
  <c r="E537" i="1"/>
  <c r="H537" i="1" s="1"/>
  <c r="E536" i="1"/>
  <c r="H536" i="1" s="1"/>
  <c r="E535" i="1"/>
  <c r="H535" i="1" s="1"/>
  <c r="E534" i="1"/>
  <c r="H534" i="1" s="1"/>
  <c r="E533" i="1"/>
  <c r="H533" i="1" s="1"/>
  <c r="E532" i="1"/>
  <c r="H532" i="1" s="1"/>
  <c r="E531" i="1"/>
  <c r="H531" i="1" s="1"/>
  <c r="E530" i="1"/>
  <c r="H530" i="1" s="1"/>
  <c r="E529" i="1"/>
  <c r="H529" i="1" s="1"/>
  <c r="E528" i="1"/>
  <c r="H528" i="1" s="1"/>
  <c r="E527" i="1"/>
  <c r="H527" i="1" s="1"/>
  <c r="E526" i="1"/>
  <c r="H526" i="1" s="1"/>
  <c r="E525" i="1"/>
  <c r="H525" i="1" s="1"/>
  <c r="E523" i="1"/>
  <c r="H523" i="1" s="1"/>
  <c r="E522" i="1"/>
  <c r="H522" i="1" s="1"/>
  <c r="E521" i="1"/>
  <c r="H521" i="1" s="1"/>
  <c r="E520" i="1"/>
  <c r="H520" i="1" s="1"/>
  <c r="E519" i="1"/>
  <c r="H519" i="1" s="1"/>
  <c r="E517" i="1"/>
  <c r="H517" i="1" s="1"/>
  <c r="E516" i="1"/>
  <c r="H516" i="1" s="1"/>
  <c r="E515" i="1"/>
  <c r="H515" i="1" s="1"/>
  <c r="E514" i="1"/>
  <c r="H514" i="1" s="1"/>
  <c r="E513" i="1"/>
  <c r="H513" i="1" s="1"/>
  <c r="E512" i="1"/>
  <c r="H512" i="1" s="1"/>
  <c r="E511" i="1"/>
  <c r="H511" i="1" s="1"/>
  <c r="E510" i="1"/>
  <c r="H510" i="1" s="1"/>
  <c r="E509" i="1"/>
  <c r="H509" i="1" s="1"/>
  <c r="E508" i="1"/>
  <c r="H508" i="1" s="1"/>
  <c r="E507" i="1"/>
  <c r="H507" i="1" s="1"/>
  <c r="E506" i="1"/>
  <c r="H506" i="1" s="1"/>
  <c r="E505" i="1"/>
  <c r="H505" i="1" s="1"/>
  <c r="E504" i="1"/>
  <c r="H504" i="1" s="1"/>
  <c r="E503" i="1"/>
  <c r="H503" i="1" s="1"/>
  <c r="E502" i="1"/>
  <c r="H502" i="1" s="1"/>
  <c r="E501" i="1"/>
  <c r="H501" i="1" s="1"/>
  <c r="E500" i="1"/>
  <c r="H500" i="1" s="1"/>
  <c r="E499" i="1"/>
  <c r="H499" i="1" s="1"/>
  <c r="E498" i="1"/>
  <c r="H498" i="1" s="1"/>
  <c r="E496" i="1"/>
  <c r="H496" i="1" s="1"/>
  <c r="E495" i="1"/>
  <c r="H495" i="1" s="1"/>
  <c r="E494" i="1"/>
  <c r="H494" i="1" s="1"/>
  <c r="E493" i="1"/>
  <c r="H493" i="1" s="1"/>
  <c r="E492" i="1"/>
  <c r="H492" i="1" s="1"/>
  <c r="E491" i="1"/>
  <c r="H491" i="1" s="1"/>
  <c r="E490" i="1"/>
  <c r="H490" i="1" s="1"/>
  <c r="E489" i="1"/>
  <c r="H489" i="1" s="1"/>
  <c r="E488" i="1"/>
  <c r="H488" i="1" s="1"/>
  <c r="E487" i="1"/>
  <c r="H487" i="1" s="1"/>
  <c r="E482" i="1"/>
  <c r="H482" i="1" s="1"/>
  <c r="E480" i="1"/>
  <c r="H480" i="1" s="1"/>
  <c r="E479" i="1"/>
  <c r="H479" i="1" s="1"/>
  <c r="E478" i="1"/>
  <c r="H478" i="1" s="1"/>
  <c r="E477" i="1"/>
  <c r="H477" i="1" s="1"/>
  <c r="E476" i="1"/>
  <c r="H476" i="1" s="1"/>
  <c r="E475" i="1"/>
  <c r="H475" i="1" s="1"/>
  <c r="E474" i="1"/>
  <c r="H474" i="1" s="1"/>
  <c r="E472" i="1"/>
  <c r="H472" i="1" s="1"/>
  <c r="E471" i="1"/>
  <c r="H471" i="1" s="1"/>
  <c r="E470" i="1"/>
  <c r="H470" i="1" s="1"/>
  <c r="E469" i="1"/>
  <c r="H469" i="1" s="1"/>
  <c r="E467" i="1"/>
  <c r="H467" i="1" s="1"/>
  <c r="E466" i="1"/>
  <c r="H466" i="1" s="1"/>
  <c r="E465" i="1"/>
  <c r="H465" i="1" s="1"/>
  <c r="E464" i="1"/>
  <c r="H464" i="1" s="1"/>
  <c r="E463" i="1"/>
  <c r="H463" i="1" s="1"/>
  <c r="E462" i="1"/>
  <c r="H462" i="1" s="1"/>
  <c r="E461" i="1"/>
  <c r="H461" i="1" s="1"/>
  <c r="E460" i="1"/>
  <c r="H460" i="1" s="1"/>
  <c r="E457" i="1"/>
  <c r="H457" i="1" s="1"/>
  <c r="E456" i="1"/>
  <c r="H456" i="1" s="1"/>
  <c r="E455" i="1"/>
  <c r="H455" i="1" s="1"/>
  <c r="E454" i="1"/>
  <c r="H454" i="1" s="1"/>
  <c r="E453" i="1"/>
  <c r="H453" i="1" s="1"/>
  <c r="E452" i="1"/>
  <c r="H452" i="1" s="1"/>
  <c r="E451" i="1"/>
  <c r="H451" i="1" s="1"/>
  <c r="E450" i="1"/>
  <c r="H450" i="1" s="1"/>
  <c r="E449" i="1"/>
  <c r="H449" i="1" s="1"/>
  <c r="E448" i="1"/>
  <c r="H448" i="1" s="1"/>
  <c r="H447" i="1"/>
  <c r="E447" i="1"/>
  <c r="E446" i="1"/>
  <c r="H446" i="1" s="1"/>
  <c r="E445" i="1"/>
  <c r="H445" i="1" s="1"/>
  <c r="E444" i="1"/>
  <c r="H444" i="1" s="1"/>
  <c r="E443" i="1"/>
  <c r="H443" i="1" s="1"/>
  <c r="E441" i="1"/>
  <c r="H441" i="1" s="1"/>
  <c r="E440" i="1"/>
  <c r="H440" i="1" s="1"/>
  <c r="E439" i="1"/>
  <c r="H439" i="1" s="1"/>
  <c r="E438" i="1"/>
  <c r="H438" i="1" s="1"/>
  <c r="E437" i="1"/>
  <c r="H437" i="1" s="1"/>
  <c r="E436" i="1"/>
  <c r="H436" i="1" s="1"/>
  <c r="E435" i="1"/>
  <c r="H435" i="1" s="1"/>
  <c r="E434" i="1"/>
  <c r="H434" i="1" s="1"/>
  <c r="E433" i="1"/>
  <c r="H433" i="1" s="1"/>
  <c r="E432" i="1"/>
  <c r="H432" i="1" s="1"/>
  <c r="E431" i="1"/>
  <c r="H431" i="1" s="1"/>
  <c r="E430" i="1"/>
  <c r="H430" i="1" s="1"/>
  <c r="E429" i="1"/>
  <c r="H429" i="1" s="1"/>
  <c r="E428" i="1"/>
  <c r="H428" i="1" s="1"/>
  <c r="E427" i="1"/>
  <c r="H427" i="1" s="1"/>
  <c r="E426" i="1"/>
  <c r="H426" i="1" s="1"/>
  <c r="E425" i="1"/>
  <c r="H425" i="1" s="1"/>
  <c r="E424" i="1"/>
  <c r="H424" i="1" s="1"/>
  <c r="E423" i="1"/>
  <c r="H423" i="1" s="1"/>
  <c r="E422" i="1"/>
  <c r="H422" i="1" s="1"/>
  <c r="E421" i="1"/>
  <c r="H421" i="1" s="1"/>
  <c r="E420" i="1"/>
  <c r="H420" i="1" s="1"/>
  <c r="E419" i="1"/>
  <c r="H419" i="1" s="1"/>
  <c r="E418" i="1"/>
  <c r="H418" i="1" s="1"/>
  <c r="E417" i="1"/>
  <c r="H417" i="1" s="1"/>
  <c r="E416" i="1"/>
  <c r="H416" i="1" s="1"/>
  <c r="E415" i="1"/>
  <c r="H415" i="1" s="1"/>
  <c r="E414" i="1"/>
  <c r="H414" i="1" s="1"/>
  <c r="E413" i="1"/>
  <c r="H413" i="1" s="1"/>
  <c r="E412" i="1"/>
  <c r="H412" i="1" s="1"/>
  <c r="E411" i="1"/>
  <c r="H411" i="1" s="1"/>
  <c r="E410" i="1"/>
  <c r="H410" i="1" s="1"/>
  <c r="E409" i="1"/>
  <c r="H409" i="1" s="1"/>
  <c r="E408" i="1"/>
  <c r="H408" i="1" s="1"/>
  <c r="E407" i="1"/>
  <c r="H407" i="1" s="1"/>
  <c r="E406" i="1"/>
  <c r="H406" i="1" s="1"/>
  <c r="E404" i="1"/>
  <c r="H404" i="1" s="1"/>
  <c r="E403" i="1"/>
  <c r="H403" i="1" s="1"/>
  <c r="E402" i="1"/>
  <c r="H402" i="1" s="1"/>
  <c r="E401" i="1"/>
  <c r="H401" i="1" s="1"/>
  <c r="E400" i="1"/>
  <c r="H400" i="1" s="1"/>
  <c r="E399" i="1"/>
  <c r="H399" i="1" s="1"/>
  <c r="E398" i="1"/>
  <c r="H398" i="1" s="1"/>
  <c r="E397" i="1"/>
  <c r="H397" i="1" s="1"/>
  <c r="E396" i="1"/>
  <c r="H396" i="1" s="1"/>
  <c r="E395" i="1"/>
  <c r="H395" i="1" s="1"/>
  <c r="E394" i="1"/>
  <c r="H394" i="1" s="1"/>
  <c r="E393" i="1"/>
  <c r="H393" i="1" s="1"/>
  <c r="E392" i="1"/>
  <c r="H392" i="1" s="1"/>
  <c r="E391" i="1"/>
  <c r="H391" i="1" s="1"/>
  <c r="E390" i="1"/>
  <c r="H390" i="1" s="1"/>
  <c r="E389" i="1"/>
  <c r="H389" i="1" s="1"/>
  <c r="E388" i="1"/>
  <c r="H388" i="1" s="1"/>
  <c r="E387" i="1"/>
  <c r="H387" i="1" s="1"/>
  <c r="E386" i="1"/>
  <c r="H386" i="1" s="1"/>
  <c r="E385" i="1"/>
  <c r="H385" i="1" s="1"/>
  <c r="E384" i="1"/>
  <c r="H384" i="1" s="1"/>
  <c r="E383" i="1"/>
  <c r="H383" i="1" s="1"/>
  <c r="E382" i="1"/>
  <c r="H382" i="1" s="1"/>
  <c r="E381" i="1"/>
  <c r="H381" i="1" s="1"/>
  <c r="E380" i="1"/>
  <c r="H380" i="1" s="1"/>
  <c r="E379" i="1"/>
  <c r="H379" i="1" s="1"/>
  <c r="E378" i="1"/>
  <c r="H378" i="1" s="1"/>
  <c r="E377" i="1"/>
  <c r="H377" i="1" s="1"/>
  <c r="E376" i="1"/>
  <c r="H376" i="1" s="1"/>
  <c r="E375" i="1"/>
  <c r="H375" i="1" s="1"/>
  <c r="E373" i="1"/>
  <c r="H373" i="1" s="1"/>
  <c r="E372" i="1"/>
  <c r="H372" i="1" s="1"/>
  <c r="E371" i="1"/>
  <c r="H371" i="1" s="1"/>
  <c r="E370" i="1"/>
  <c r="H370" i="1" s="1"/>
  <c r="E369" i="1"/>
  <c r="H369" i="1" s="1"/>
  <c r="E368" i="1"/>
  <c r="H368" i="1" s="1"/>
  <c r="E367" i="1"/>
  <c r="H367" i="1" s="1"/>
  <c r="E366" i="1"/>
  <c r="H366" i="1" s="1"/>
  <c r="E365" i="1"/>
  <c r="H365" i="1" s="1"/>
  <c r="E364" i="1"/>
  <c r="H364" i="1" s="1"/>
  <c r="E363" i="1"/>
  <c r="H363" i="1" s="1"/>
  <c r="E362" i="1"/>
  <c r="H362" i="1" s="1"/>
  <c r="E361" i="1"/>
  <c r="H361" i="1" s="1"/>
  <c r="E360" i="1"/>
  <c r="H360" i="1" s="1"/>
  <c r="E359" i="1"/>
  <c r="H359" i="1" s="1"/>
  <c r="E358" i="1"/>
  <c r="H358" i="1" s="1"/>
  <c r="E357" i="1"/>
  <c r="H357" i="1" s="1"/>
  <c r="E356" i="1"/>
  <c r="H356" i="1" s="1"/>
  <c r="E355" i="1"/>
  <c r="H355" i="1" s="1"/>
  <c r="E354" i="1"/>
  <c r="H354" i="1" s="1"/>
  <c r="E353" i="1"/>
  <c r="H353" i="1" s="1"/>
  <c r="E352" i="1"/>
  <c r="H352" i="1" s="1"/>
  <c r="E351" i="1"/>
  <c r="H351" i="1" s="1"/>
  <c r="E350" i="1"/>
  <c r="H350" i="1" s="1"/>
  <c r="E349" i="1"/>
  <c r="H349" i="1" s="1"/>
  <c r="E348" i="1"/>
  <c r="H348" i="1" s="1"/>
  <c r="E347" i="1"/>
  <c r="H347" i="1" s="1"/>
  <c r="E346" i="1"/>
  <c r="H346" i="1" s="1"/>
  <c r="E345" i="1"/>
  <c r="H345" i="1" s="1"/>
  <c r="E344" i="1"/>
  <c r="H344" i="1" s="1"/>
  <c r="E343" i="1"/>
  <c r="H343" i="1" s="1"/>
  <c r="E342" i="1"/>
  <c r="H342" i="1" s="1"/>
  <c r="E341" i="1"/>
  <c r="H341" i="1" s="1"/>
  <c r="E340" i="1"/>
  <c r="H340" i="1" s="1"/>
  <c r="E339" i="1"/>
  <c r="H339" i="1" s="1"/>
  <c r="E338" i="1"/>
  <c r="H338" i="1" s="1"/>
  <c r="E336" i="1"/>
  <c r="H336" i="1" s="1"/>
  <c r="E335" i="1"/>
  <c r="H335" i="1" s="1"/>
  <c r="E334" i="1"/>
  <c r="H334" i="1" s="1"/>
  <c r="E333" i="1"/>
  <c r="H333" i="1" s="1"/>
  <c r="E332" i="1"/>
  <c r="H332" i="1" s="1"/>
  <c r="E331" i="1"/>
  <c r="H331" i="1" s="1"/>
  <c r="E330" i="1"/>
  <c r="H330" i="1" s="1"/>
  <c r="E329" i="1"/>
  <c r="H329" i="1" s="1"/>
  <c r="E328" i="1"/>
  <c r="H328" i="1" s="1"/>
  <c r="E327" i="1"/>
  <c r="H327" i="1" s="1"/>
  <c r="E326" i="1"/>
  <c r="H326" i="1" s="1"/>
  <c r="E325" i="1"/>
  <c r="H325" i="1" s="1"/>
  <c r="E324" i="1"/>
  <c r="H324" i="1" s="1"/>
  <c r="E323" i="1"/>
  <c r="H323" i="1" s="1"/>
  <c r="E322" i="1"/>
  <c r="H322" i="1" s="1"/>
  <c r="E321" i="1"/>
  <c r="H321" i="1" s="1"/>
  <c r="E320" i="1"/>
  <c r="H320" i="1" s="1"/>
  <c r="E319" i="1"/>
  <c r="H319" i="1" s="1"/>
  <c r="E318" i="1"/>
  <c r="H318" i="1" s="1"/>
  <c r="E317" i="1"/>
  <c r="H317" i="1" s="1"/>
  <c r="E316" i="1"/>
  <c r="H316" i="1" s="1"/>
  <c r="E315" i="1"/>
  <c r="H315" i="1" s="1"/>
  <c r="E314" i="1"/>
  <c r="H314" i="1" s="1"/>
  <c r="E313" i="1"/>
  <c r="H313" i="1" s="1"/>
  <c r="E312" i="1"/>
  <c r="H312" i="1" s="1"/>
  <c r="E311" i="1"/>
  <c r="H311" i="1" s="1"/>
  <c r="E310" i="1"/>
  <c r="H310" i="1" s="1"/>
  <c r="E309" i="1"/>
  <c r="H309" i="1" s="1"/>
  <c r="E308" i="1"/>
  <c r="H308" i="1" s="1"/>
  <c r="E307" i="1"/>
  <c r="H307" i="1" s="1"/>
  <c r="E305" i="1"/>
  <c r="H305" i="1" s="1"/>
  <c r="E304" i="1"/>
  <c r="H304" i="1" s="1"/>
  <c r="E303" i="1"/>
  <c r="H303" i="1" s="1"/>
  <c r="E302" i="1"/>
  <c r="H302" i="1" s="1"/>
  <c r="E301" i="1"/>
  <c r="H301" i="1" s="1"/>
  <c r="E299" i="1"/>
  <c r="H299" i="1" s="1"/>
  <c r="E298" i="1"/>
  <c r="H298" i="1" s="1"/>
  <c r="E296" i="1"/>
  <c r="H296" i="1" s="1"/>
  <c r="E295" i="1"/>
  <c r="H295" i="1" s="1"/>
  <c r="E294" i="1"/>
  <c r="H294" i="1" s="1"/>
  <c r="E293" i="1"/>
  <c r="H293" i="1" s="1"/>
  <c r="E292" i="1"/>
  <c r="H292" i="1" s="1"/>
  <c r="E291" i="1"/>
  <c r="H291" i="1" s="1"/>
  <c r="E290" i="1"/>
  <c r="H290" i="1" s="1"/>
  <c r="E289" i="1"/>
  <c r="H289" i="1" s="1"/>
  <c r="E287" i="1"/>
  <c r="H287" i="1" s="1"/>
  <c r="E286" i="1"/>
  <c r="H286" i="1" s="1"/>
  <c r="E285" i="1"/>
  <c r="H285" i="1" s="1"/>
  <c r="E284" i="1"/>
  <c r="H284" i="1" s="1"/>
  <c r="E283" i="1"/>
  <c r="H283" i="1" s="1"/>
  <c r="E282" i="1"/>
  <c r="H282" i="1" s="1"/>
  <c r="E281" i="1"/>
  <c r="H281" i="1" s="1"/>
  <c r="E280" i="1"/>
  <c r="H280" i="1" s="1"/>
  <c r="E279" i="1"/>
  <c r="H279" i="1" s="1"/>
  <c r="E278" i="1"/>
  <c r="H278" i="1" s="1"/>
  <c r="E277" i="1"/>
  <c r="H277" i="1" s="1"/>
  <c r="E276" i="1"/>
  <c r="H276" i="1" s="1"/>
  <c r="E274" i="1"/>
  <c r="H274" i="1" s="1"/>
  <c r="E273" i="1"/>
  <c r="H273" i="1" s="1"/>
  <c r="E272" i="1"/>
  <c r="H272" i="1" s="1"/>
  <c r="E271" i="1"/>
  <c r="H271" i="1" s="1"/>
  <c r="E270" i="1"/>
  <c r="H270" i="1" s="1"/>
  <c r="E269" i="1"/>
  <c r="H269" i="1" s="1"/>
  <c r="E267" i="1"/>
  <c r="H267" i="1" s="1"/>
  <c r="E266" i="1"/>
  <c r="H266" i="1" s="1"/>
  <c r="E265" i="1"/>
  <c r="H265" i="1" s="1"/>
  <c r="E264" i="1"/>
  <c r="H264" i="1" s="1"/>
  <c r="E262" i="1"/>
  <c r="H262" i="1" s="1"/>
  <c r="E260" i="1"/>
  <c r="H260" i="1" s="1"/>
  <c r="E259" i="1"/>
  <c r="H259" i="1" s="1"/>
  <c r="E258" i="1"/>
  <c r="H258" i="1" s="1"/>
  <c r="E256" i="1"/>
  <c r="H256" i="1" s="1"/>
  <c r="E255" i="1"/>
  <c r="H255" i="1" s="1"/>
  <c r="E253" i="1"/>
  <c r="H253" i="1" s="1"/>
  <c r="E252" i="1"/>
  <c r="H252" i="1" s="1"/>
  <c r="E251" i="1"/>
  <c r="H251" i="1" s="1"/>
  <c r="E249" i="1"/>
  <c r="H249" i="1" s="1"/>
  <c r="E248" i="1"/>
  <c r="H248" i="1" s="1"/>
  <c r="E247" i="1"/>
  <c r="H247" i="1" s="1"/>
  <c r="E246" i="1"/>
  <c r="H246" i="1" s="1"/>
  <c r="E244" i="1"/>
  <c r="H244" i="1" s="1"/>
  <c r="E243" i="1"/>
  <c r="H243" i="1" s="1"/>
  <c r="E242" i="1"/>
  <c r="H242" i="1" s="1"/>
  <c r="E241" i="1"/>
  <c r="H241" i="1" s="1"/>
  <c r="E240" i="1"/>
  <c r="H240" i="1" s="1"/>
  <c r="E239" i="1"/>
  <c r="H239" i="1" s="1"/>
  <c r="E238" i="1"/>
  <c r="H238" i="1" s="1"/>
  <c r="E237" i="1"/>
  <c r="H237" i="1" s="1"/>
  <c r="E236" i="1"/>
  <c r="H236" i="1" s="1"/>
  <c r="E234" i="1"/>
  <c r="H234" i="1" s="1"/>
  <c r="E233" i="1"/>
  <c r="H233" i="1" s="1"/>
  <c r="E232" i="1"/>
  <c r="H232" i="1" s="1"/>
  <c r="E231" i="1"/>
  <c r="H231" i="1" s="1"/>
  <c r="E230" i="1"/>
  <c r="H230" i="1" s="1"/>
  <c r="E229" i="1"/>
  <c r="H229" i="1" s="1"/>
  <c r="E228" i="1"/>
  <c r="H228" i="1" s="1"/>
  <c r="E227" i="1"/>
  <c r="H227" i="1" s="1"/>
  <c r="E226" i="1"/>
  <c r="H226" i="1" s="1"/>
  <c r="E225" i="1"/>
  <c r="H225" i="1" s="1"/>
  <c r="E221" i="1"/>
  <c r="H221" i="1" s="1"/>
  <c r="E214" i="1"/>
  <c r="H214" i="1" s="1"/>
  <c r="E213" i="1"/>
  <c r="H213" i="1" s="1"/>
  <c r="E212" i="1"/>
  <c r="H212" i="1" s="1"/>
  <c r="E211" i="1"/>
  <c r="H211" i="1" s="1"/>
  <c r="E210" i="1"/>
  <c r="H210" i="1" s="1"/>
  <c r="E209" i="1"/>
  <c r="H209" i="1" s="1"/>
  <c r="E203" i="1"/>
  <c r="H203" i="1" s="1"/>
  <c r="E202" i="1"/>
  <c r="H202" i="1" s="1"/>
  <c r="E201" i="1"/>
  <c r="H201" i="1" s="1"/>
  <c r="E200" i="1"/>
  <c r="H200" i="1" s="1"/>
  <c r="E199" i="1"/>
  <c r="H199" i="1" s="1"/>
  <c r="E198" i="1"/>
  <c r="H198" i="1" s="1"/>
  <c r="E197" i="1"/>
  <c r="H197" i="1" s="1"/>
  <c r="E195" i="1"/>
  <c r="H195" i="1" s="1"/>
  <c r="E194" i="1"/>
  <c r="H194" i="1" s="1"/>
  <c r="E193" i="1"/>
  <c r="H193" i="1" s="1"/>
  <c r="E191" i="1"/>
  <c r="H191" i="1" s="1"/>
  <c r="E190" i="1"/>
  <c r="H190" i="1" s="1"/>
  <c r="E189" i="1"/>
  <c r="H189" i="1" s="1"/>
  <c r="E188" i="1"/>
  <c r="H188" i="1" s="1"/>
  <c r="E187" i="1"/>
  <c r="H187" i="1" s="1"/>
  <c r="E186" i="1"/>
  <c r="H186" i="1" s="1"/>
  <c r="E185" i="1"/>
  <c r="H185" i="1" s="1"/>
  <c r="E184" i="1"/>
  <c r="H184" i="1" s="1"/>
  <c r="E183" i="1"/>
  <c r="H183" i="1" s="1"/>
  <c r="E182" i="1"/>
  <c r="H182" i="1" s="1"/>
  <c r="E179" i="1"/>
  <c r="H179" i="1" s="1"/>
  <c r="E178" i="1"/>
  <c r="H178" i="1" s="1"/>
  <c r="E177" i="1"/>
  <c r="H177" i="1" s="1"/>
  <c r="E176" i="1"/>
  <c r="H176" i="1" s="1"/>
  <c r="E175" i="1"/>
  <c r="H175" i="1" s="1"/>
  <c r="E174" i="1"/>
  <c r="H174" i="1" s="1"/>
  <c r="E173" i="1"/>
  <c r="H173" i="1" s="1"/>
  <c r="E172" i="1"/>
  <c r="H172" i="1" s="1"/>
  <c r="E171" i="1"/>
  <c r="H171" i="1" s="1"/>
  <c r="E170" i="1"/>
  <c r="H170" i="1" s="1"/>
  <c r="E169" i="1"/>
  <c r="H169" i="1" s="1"/>
  <c r="E168" i="1"/>
  <c r="H168" i="1" s="1"/>
  <c r="E167" i="1"/>
  <c r="H167" i="1" s="1"/>
  <c r="E166" i="1"/>
  <c r="H166" i="1" s="1"/>
  <c r="E165" i="1"/>
  <c r="H165" i="1" s="1"/>
  <c r="E164" i="1"/>
  <c r="H164" i="1" s="1"/>
  <c r="E163" i="1"/>
  <c r="H163" i="1" s="1"/>
  <c r="E162" i="1"/>
  <c r="H162" i="1" s="1"/>
  <c r="E161" i="1"/>
  <c r="H161" i="1" s="1"/>
  <c r="E160" i="1"/>
  <c r="H160" i="1" s="1"/>
  <c r="E159" i="1"/>
  <c r="H159" i="1" s="1"/>
  <c r="E158" i="1"/>
  <c r="H158" i="1" s="1"/>
  <c r="E157" i="1"/>
  <c r="H157" i="1" s="1"/>
  <c r="E156" i="1"/>
  <c r="H156" i="1" s="1"/>
  <c r="E155" i="1"/>
  <c r="H155" i="1" s="1"/>
  <c r="E154" i="1"/>
  <c r="H154" i="1" s="1"/>
  <c r="E153" i="1"/>
  <c r="H153" i="1" s="1"/>
  <c r="E152" i="1"/>
  <c r="H152" i="1" s="1"/>
  <c r="E151" i="1"/>
  <c r="H151" i="1" s="1"/>
  <c r="E150" i="1"/>
  <c r="H150" i="1" s="1"/>
  <c r="E149" i="1"/>
  <c r="H149" i="1" s="1"/>
  <c r="E148" i="1"/>
  <c r="H148" i="1" s="1"/>
  <c r="E147" i="1"/>
  <c r="H147" i="1" s="1"/>
  <c r="E146" i="1"/>
  <c r="H146" i="1" s="1"/>
  <c r="E145" i="1"/>
  <c r="H145" i="1" s="1"/>
  <c r="E144" i="1"/>
  <c r="H144" i="1" s="1"/>
  <c r="E143" i="1"/>
  <c r="H143" i="1" s="1"/>
  <c r="E142" i="1"/>
  <c r="H142" i="1" s="1"/>
  <c r="E141" i="1"/>
  <c r="H141" i="1" s="1"/>
  <c r="E140" i="1"/>
  <c r="H140" i="1" s="1"/>
  <c r="E139" i="1"/>
  <c r="H139" i="1" s="1"/>
  <c r="E138" i="1"/>
  <c r="H138" i="1" s="1"/>
  <c r="E137" i="1"/>
  <c r="H137" i="1" s="1"/>
  <c r="E136" i="1"/>
  <c r="H136" i="1" s="1"/>
  <c r="E135" i="1"/>
  <c r="H135" i="1" s="1"/>
  <c r="E134" i="1"/>
  <c r="H134" i="1" s="1"/>
  <c r="E133" i="1"/>
  <c r="H133" i="1" s="1"/>
  <c r="E132" i="1"/>
  <c r="H132" i="1" s="1"/>
  <c r="E131" i="1"/>
  <c r="H131" i="1" s="1"/>
  <c r="E129" i="1"/>
  <c r="H129" i="1" s="1"/>
  <c r="E128" i="1"/>
  <c r="H128" i="1" s="1"/>
  <c r="E127" i="1"/>
  <c r="H127" i="1" s="1"/>
  <c r="E126" i="1"/>
  <c r="H126" i="1" s="1"/>
  <c r="E125" i="1"/>
  <c r="H125" i="1" s="1"/>
  <c r="E124" i="1"/>
  <c r="H124" i="1" s="1"/>
  <c r="E123" i="1"/>
  <c r="H123" i="1" s="1"/>
  <c r="E122" i="1"/>
  <c r="H122" i="1" s="1"/>
  <c r="E121" i="1"/>
  <c r="H121" i="1" s="1"/>
  <c r="E120" i="1"/>
  <c r="H120" i="1" s="1"/>
  <c r="E119" i="1"/>
  <c r="H119" i="1" s="1"/>
  <c r="E118" i="1"/>
  <c r="H118" i="1" s="1"/>
  <c r="E117" i="1"/>
  <c r="H117" i="1" s="1"/>
  <c r="E116" i="1"/>
  <c r="H116" i="1" s="1"/>
  <c r="E115" i="1"/>
  <c r="H115" i="1" s="1"/>
  <c r="E114" i="1"/>
  <c r="H114" i="1" s="1"/>
  <c r="E113" i="1"/>
  <c r="H113" i="1" s="1"/>
  <c r="E112" i="1"/>
  <c r="H112" i="1" s="1"/>
  <c r="E111" i="1"/>
  <c r="H111" i="1" s="1"/>
  <c r="E110" i="1"/>
  <c r="H110" i="1" s="1"/>
  <c r="E109" i="1"/>
  <c r="H109" i="1" s="1"/>
  <c r="E108" i="1"/>
  <c r="H108" i="1" s="1"/>
  <c r="E107" i="1"/>
  <c r="H107" i="1" s="1"/>
  <c r="E106" i="1"/>
  <c r="H106" i="1" s="1"/>
  <c r="E105" i="1"/>
  <c r="H105" i="1" s="1"/>
  <c r="E104" i="1"/>
  <c r="H104" i="1" s="1"/>
  <c r="E103" i="1"/>
  <c r="H103" i="1" s="1"/>
  <c r="E102" i="1"/>
  <c r="H102" i="1" s="1"/>
  <c r="E101" i="1"/>
  <c r="H101" i="1" s="1"/>
  <c r="E100" i="1"/>
  <c r="H100" i="1" s="1"/>
  <c r="E99" i="1"/>
  <c r="H99" i="1" s="1"/>
  <c r="E98" i="1"/>
  <c r="H98" i="1" s="1"/>
  <c r="E97" i="1"/>
  <c r="H97" i="1" s="1"/>
  <c r="E96" i="1"/>
  <c r="H96" i="1" s="1"/>
  <c r="E95" i="1"/>
  <c r="H95" i="1" s="1"/>
  <c r="E94" i="1"/>
  <c r="H94" i="1" s="1"/>
  <c r="E93" i="1"/>
  <c r="H93" i="1" s="1"/>
  <c r="E92" i="1"/>
  <c r="H92" i="1" s="1"/>
  <c r="E91" i="1"/>
  <c r="H91" i="1" s="1"/>
  <c r="E90" i="1"/>
  <c r="H90" i="1" s="1"/>
  <c r="E89" i="1"/>
  <c r="H89" i="1" s="1"/>
  <c r="E88" i="1"/>
  <c r="H88" i="1" s="1"/>
  <c r="E87" i="1"/>
  <c r="H87" i="1" s="1"/>
  <c r="E86" i="1"/>
  <c r="H86" i="1" s="1"/>
  <c r="E85" i="1"/>
  <c r="H85" i="1" s="1"/>
  <c r="E84" i="1"/>
  <c r="H84" i="1" s="1"/>
  <c r="E83" i="1"/>
  <c r="H83" i="1" s="1"/>
  <c r="E82" i="1"/>
  <c r="H82" i="1" s="1"/>
  <c r="E81" i="1"/>
  <c r="H81" i="1" s="1"/>
  <c r="E80" i="1"/>
  <c r="H80" i="1" s="1"/>
  <c r="E79" i="1"/>
  <c r="H79" i="1" s="1"/>
  <c r="E78" i="1"/>
  <c r="H78" i="1" s="1"/>
  <c r="E77" i="1"/>
  <c r="H77" i="1" s="1"/>
  <c r="E76" i="1"/>
  <c r="H76" i="1" s="1"/>
  <c r="E75" i="1"/>
  <c r="H75" i="1" s="1"/>
  <c r="E74" i="1"/>
  <c r="H74" i="1" s="1"/>
  <c r="H73" i="1"/>
  <c r="E73" i="1"/>
  <c r="E72" i="1"/>
  <c r="H72" i="1" s="1"/>
  <c r="E71" i="1"/>
  <c r="H71" i="1" s="1"/>
  <c r="E70" i="1"/>
  <c r="H70" i="1" s="1"/>
  <c r="E68" i="1"/>
  <c r="H68" i="1" s="1"/>
  <c r="E67" i="1"/>
  <c r="H67" i="1" s="1"/>
  <c r="E66" i="1"/>
  <c r="H66" i="1" s="1"/>
  <c r="E65" i="1"/>
  <c r="H65" i="1" s="1"/>
  <c r="E64" i="1"/>
  <c r="H64" i="1" s="1"/>
  <c r="E63" i="1"/>
  <c r="H63" i="1" s="1"/>
  <c r="E62" i="1"/>
  <c r="H62" i="1" s="1"/>
  <c r="E61" i="1"/>
  <c r="H61" i="1" s="1"/>
  <c r="E60" i="1"/>
  <c r="H60" i="1" s="1"/>
  <c r="E59" i="1"/>
  <c r="H59" i="1" s="1"/>
  <c r="E58" i="1"/>
  <c r="H58" i="1" s="1"/>
  <c r="E57" i="1"/>
  <c r="H57" i="1" s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E47" i="1"/>
  <c r="H47" i="1" s="1"/>
  <c r="E46" i="1"/>
  <c r="H46" i="1" s="1"/>
  <c r="E45" i="1"/>
  <c r="H45" i="1" s="1"/>
  <c r="E44" i="1"/>
  <c r="H44" i="1" s="1"/>
  <c r="E43" i="1"/>
  <c r="H43" i="1" s="1"/>
  <c r="E42" i="1"/>
  <c r="H42" i="1" s="1"/>
  <c r="E40" i="1"/>
  <c r="H40" i="1" s="1"/>
  <c r="E39" i="1"/>
  <c r="H39" i="1" s="1"/>
  <c r="E38" i="1"/>
  <c r="H38" i="1" s="1"/>
  <c r="E37" i="1"/>
  <c r="H37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E27" i="1"/>
  <c r="H27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E17" i="1"/>
  <c r="H17" i="1" s="1"/>
  <c r="E15" i="1"/>
  <c r="H15" i="1" s="1"/>
  <c r="E14" i="1"/>
  <c r="H14" i="1" s="1"/>
  <c r="E13" i="1"/>
  <c r="H13" i="1" s="1"/>
  <c r="E12" i="1"/>
  <c r="H12" i="1" s="1"/>
  <c r="E11" i="1"/>
  <c r="H11" i="1" s="1"/>
  <c r="E10" i="1"/>
  <c r="H10" i="1" s="1"/>
  <c r="E9" i="1"/>
  <c r="H9" i="1" s="1"/>
  <c r="E8" i="1"/>
  <c r="H8" i="1" s="1"/>
  <c r="E7" i="1"/>
  <c r="H7" i="1" s="1"/>
  <c r="E6" i="1"/>
  <c r="H6" i="1" s="1"/>
  <c r="L1055" i="1" l="1"/>
  <c r="F695" i="1"/>
  <c r="F687" i="1"/>
  <c r="F698" i="1"/>
  <c r="F700" i="1"/>
  <c r="F688" i="1"/>
  <c r="F694" i="1"/>
  <c r="F683" i="1"/>
  <c r="F699" i="1"/>
  <c r="F690" i="1"/>
  <c r="F685" i="1"/>
  <c r="F696" i="1"/>
  <c r="F686" i="1"/>
  <c r="F704" i="1"/>
  <c r="F681" i="1"/>
  <c r="F692" i="1"/>
  <c r="N1510" i="1"/>
  <c r="N1511" i="1" s="1"/>
  <c r="F691" i="1"/>
  <c r="F701" i="1"/>
  <c r="F697" i="1"/>
  <c r="F684" i="1"/>
  <c r="F702" i="1"/>
  <c r="F689" i="1"/>
  <c r="F705" i="1"/>
  <c r="F710" i="1" l="1"/>
  <c r="F711" i="1"/>
  <c r="F708" i="1"/>
  <c r="F712" i="1"/>
  <c r="F709" i="1"/>
  <c r="F707" i="1"/>
  <c r="O1510" i="1" l="1"/>
</calcChain>
</file>

<file path=xl/sharedStrings.xml><?xml version="1.0" encoding="utf-8"?>
<sst xmlns="http://schemas.openxmlformats.org/spreadsheetml/2006/main" count="2893" uniqueCount="2462">
  <si>
    <t>Rev. 5/22/25</t>
  </si>
  <si>
    <t>JUNE 24, 2024</t>
  </si>
  <si>
    <t>SEPTEMBER 30, 2024</t>
  </si>
  <si>
    <t>MODEL ID</t>
  </si>
  <si>
    <t>SHORT  DESCRIPTION</t>
  </si>
  <si>
    <t>PREVIOUS
LIST PRICE</t>
  </si>
  <si>
    <t>Map
Price</t>
  </si>
  <si>
    <t>Map
%</t>
  </si>
  <si>
    <t>2024 %
Increase</t>
  </si>
  <si>
    <t>LIST 
PRICE</t>
  </si>
  <si>
    <t>NEW 
Map
Price</t>
  </si>
  <si>
    <t>480V 
PRICE</t>
  </si>
  <si>
    <t>SEPT
2024 %
Increase</t>
  </si>
  <si>
    <t>SEPT  NEW
LIST PRICE</t>
  </si>
  <si>
    <t>NEW 480V PRICE</t>
  </si>
  <si>
    <t>NEW
LIST PRICE</t>
  </si>
  <si>
    <t>24" WIDE PRO SERIES GAS RANGES</t>
  </si>
  <si>
    <t>IR-4</t>
  </si>
  <si>
    <t>4 open burners, (1) 20" wide oven</t>
  </si>
  <si>
    <t>IR-4-XB</t>
  </si>
  <si>
    <t>4 open burners, (1) open cabinet base</t>
  </si>
  <si>
    <t>IR-2-G12</t>
  </si>
  <si>
    <t>2 open burners, 12" griddle, (1) 20" wide oven</t>
  </si>
  <si>
    <t>IR-2-G12-XB</t>
  </si>
  <si>
    <t>2 open burners, 12" griddle, (1) open cabinet base</t>
  </si>
  <si>
    <t>IR-G24</t>
  </si>
  <si>
    <t>24" griddle top, (1) 20" wide oven</t>
  </si>
  <si>
    <t>IR-G24-XB</t>
  </si>
  <si>
    <t>24" griddle top, (1) open cabinet base</t>
  </si>
  <si>
    <t>IR-4-SU</t>
  </si>
  <si>
    <t>4 open burners with step-up, (1) 20" with oven</t>
  </si>
  <si>
    <t>IR-4-SU-XB</t>
  </si>
  <si>
    <t>4 open burners with step-up, (1) open cabinet base</t>
  </si>
  <si>
    <t>IR-24BR-120</t>
  </si>
  <si>
    <t>24" radiant broiler, (1) 20" wide oven</t>
  </si>
  <si>
    <t>IR-24BR-XB</t>
  </si>
  <si>
    <t>24" radiant broiler, (1) open cabinet base</t>
  </si>
  <si>
    <t>36" WIDE PRO SERIES GAS RANGES</t>
  </si>
  <si>
    <t>IR-6</t>
  </si>
  <si>
    <t>6 open burners, (1) 26 1/2" wide oven</t>
  </si>
  <si>
    <t>IR-6-C</t>
  </si>
  <si>
    <t>6 open burners, (1) 26 1/2" wide convection oven</t>
  </si>
  <si>
    <t>IR-6-P</t>
  </si>
  <si>
    <t>6 open burners, (1) provection convection oven</t>
  </si>
  <si>
    <t>IR-6-XB</t>
  </si>
  <si>
    <t>6 open burners, (1) open cabinet base</t>
  </si>
  <si>
    <t>IR-4-G12</t>
  </si>
  <si>
    <t>4 open burners, 12" griddle top, (1) 26 1/2" wide oven</t>
  </si>
  <si>
    <t>IR-4-G12-C</t>
  </si>
  <si>
    <t>4 open burners, 12" griddle top, (1) 26 1/2" wide convection oven</t>
  </si>
  <si>
    <t>IR-4-G12-P</t>
  </si>
  <si>
    <t>4 open burners, 12" griddle top, (1) Provection  oven</t>
  </si>
  <si>
    <t>IR-4-G12-XB</t>
  </si>
  <si>
    <t>4 open burners, 12" griddle top, (1) open cabinet base</t>
  </si>
  <si>
    <t>IR-2-G24</t>
  </si>
  <si>
    <t>2 open burners, 24" griddle top, (1) 26 1/2" wide oven</t>
  </si>
  <si>
    <t>IR-2-G24-C</t>
  </si>
  <si>
    <t>2 open burners, 24" griddle top, (1) 26 1/2" wide convection oven</t>
  </si>
  <si>
    <t>IR-2-G24-P</t>
  </si>
  <si>
    <t>2 open burners, 24" griddle top, (1) Provection  oven</t>
  </si>
  <si>
    <t>IR-2-G24-XB</t>
  </si>
  <si>
    <t>2 open burners, 24" griddle top, (1) open cabinet base</t>
  </si>
  <si>
    <t>IR-G36</t>
  </si>
  <si>
    <t>36" griddle top, (1) 26 1/2" wide oven</t>
  </si>
  <si>
    <t>IR-G36-C</t>
  </si>
  <si>
    <t>36" griddle top, (1) 26 1/2" wide convection oven</t>
  </si>
  <si>
    <t>IR-G36-P</t>
  </si>
  <si>
    <t>36" griddle top, (1) Provection oven</t>
  </si>
  <si>
    <t>IR-G36-XB</t>
  </si>
  <si>
    <t>36" griddle top, (1) open cabinet base</t>
  </si>
  <si>
    <t>IR-6-SU</t>
  </si>
  <si>
    <t>6 open burners with step-up, (1) 26 1/2" wide oven</t>
  </si>
  <si>
    <t>IR-6-SU-C</t>
  </si>
  <si>
    <t>6 open burners with step-up, (1) 26 1/2" wide convection oven</t>
  </si>
  <si>
    <t>IR-6-SU-P</t>
  </si>
  <si>
    <t>6 open burners with step-up, (1) Provection oven</t>
  </si>
  <si>
    <t>IR-6-SU-XB</t>
  </si>
  <si>
    <t>6 open burners with step-up, (1) open cabinet base</t>
  </si>
  <si>
    <t>IR-36BR-126</t>
  </si>
  <si>
    <t>36" radiant broiler, (1) 26 1/2" wide standard oven</t>
  </si>
  <si>
    <t>IR-36BR-C</t>
  </si>
  <si>
    <t>36" radiant broiler, (1) 26 1/2" wide convection oven</t>
  </si>
  <si>
    <t>IR-36BR-P</t>
  </si>
  <si>
    <t>36" radiant broiler, (1) Provection oven</t>
  </si>
  <si>
    <t>IR-36BR-XB</t>
  </si>
  <si>
    <t>36" radiant broiler, (1) open cabinet base</t>
  </si>
  <si>
    <t>48" WIDE PRO SERIES GAS RANGES</t>
  </si>
  <si>
    <t>IR-8</t>
  </si>
  <si>
    <t>8 open burners, (2) 20" wide ovens</t>
  </si>
  <si>
    <t>IR-8-XB</t>
  </si>
  <si>
    <t>8 open burners, (1) 26 1/2" wide standard oven and (1) open cabinet base</t>
  </si>
  <si>
    <t>IR-8-C-XB</t>
  </si>
  <si>
    <t>8 open burners, (1) 26 1/2" wide convection oven and (1) open cabinet base</t>
  </si>
  <si>
    <t>IR-8-P-XB</t>
  </si>
  <si>
    <t>8 open burners, (1)Provection oven and (1) open cabinet base</t>
  </si>
  <si>
    <t>IR-6-G12</t>
  </si>
  <si>
    <t>6 open burners, 12" griddle, (2) 20" wide ovens</t>
  </si>
  <si>
    <t>IR-6-G12-XB</t>
  </si>
  <si>
    <t>6 open burners, 12" griddle, (1) 26 1/2" wide standard oven and (1) open cabinet base</t>
  </si>
  <si>
    <t>IR-6-G12-C-XB</t>
  </si>
  <si>
    <t>6 open burners, 12" griddle, (1) 26 1/2" wide convection oven and (1) open cabinet base</t>
  </si>
  <si>
    <t>IR-6-G12-P-XB</t>
  </si>
  <si>
    <t>6 open burners, 12" griddle, (1) Provection oven and (1) open cabinet base</t>
  </si>
  <si>
    <t>IR-4-G24</t>
  </si>
  <si>
    <t>4 open burners, 24" griddle, (2) 20" wide ovens</t>
  </si>
  <si>
    <t>IR-4-G24-XB</t>
  </si>
  <si>
    <t>4 open burners, 24" griddle, (1) 26 1/2" wide standard oven and (1) open cabinet base</t>
  </si>
  <si>
    <t>IR-4-G24-C-XB</t>
  </si>
  <si>
    <t>4 open burners, 24" griddle, (1) 26 1/2" wide convection oven and (1) open cabinet base</t>
  </si>
  <si>
    <t>IR-4-G24-P-XB</t>
  </si>
  <si>
    <t>4 open burners, 24" griddle, (1) Provection oven and (1) open cabinet base</t>
  </si>
  <si>
    <t>IR-4-RG24</t>
  </si>
  <si>
    <t>4 open burners with (1) 24" raised griddle/broiler, (2) 20" wide ovens</t>
  </si>
  <si>
    <t>IR-4-RG24-XB</t>
  </si>
  <si>
    <t>4 open burners with (1) 24" raised griddle/broiler, (1) 26 1/2" std. ovenand (1) cabinet base</t>
  </si>
  <si>
    <t>IR-4-RG24-C-XB</t>
  </si>
  <si>
    <t>4 open burners with (1) 24" raised griddle/broiler, (1) 26 1/2" wide conv. Oven and (1) cabinet base</t>
  </si>
  <si>
    <t>IR-4-RG24-P-XB</t>
  </si>
  <si>
    <t>4 open burners with (1) 24" raised griddle/broiler, (1) Provection Oven and (1) cabinet base</t>
  </si>
  <si>
    <t>IR-2-G36</t>
  </si>
  <si>
    <t>2 open burners, 36" griddle, (2) 20" wide ovens</t>
  </si>
  <si>
    <t>IR-2-G36-XB</t>
  </si>
  <si>
    <t>2 open burners, 36" griddle, (1) 26 1/2" wide standard oven and (1) open cabinet base</t>
  </si>
  <si>
    <t>IR-2-G36-C-XB</t>
  </si>
  <si>
    <t>2 open burners, 36" griddle, (1) 26 1/2" wide convection oven and (1) open cabinet base</t>
  </si>
  <si>
    <t>IR-2-G36-P-XB</t>
  </si>
  <si>
    <t>2 open burners, 36" griddle, (1) Provection oven and (1) open cabinet base</t>
  </si>
  <si>
    <t>IR-G48</t>
  </si>
  <si>
    <t>48" griddle, (2) 20" wide ovens</t>
  </si>
  <si>
    <t>IR-G48-XB</t>
  </si>
  <si>
    <t>48" griddle, (1) 26 1/2" wide standard oven and (1) open cabinet base</t>
  </si>
  <si>
    <t>IR-G48-C-XB</t>
  </si>
  <si>
    <t>48" griddle, (1) 26 1/2" wide convection oven and (1) open cabinet base</t>
  </si>
  <si>
    <t>IR-G48-P-XB</t>
  </si>
  <si>
    <t>48" griddle, (1) Provection oven and (1) open cabinet base</t>
  </si>
  <si>
    <t>IR-48BR-220</t>
  </si>
  <si>
    <t>48" radiant broiler, (2) 20" wide standard ovens</t>
  </si>
  <si>
    <t>IR-48BR-XB-126</t>
  </si>
  <si>
    <t>48" radiant broiler, (1) 26 1/2" wide standard oven and (1) open cabinet base</t>
  </si>
  <si>
    <t>IR-48BR-XB-P</t>
  </si>
  <si>
    <t>48" radiant broiler, (1) Provection oven and (1) open cabinet base</t>
  </si>
  <si>
    <t>60" WIDE PRO SERIES GAS RANGES</t>
  </si>
  <si>
    <t>IR-10</t>
  </si>
  <si>
    <t>10 open burners, (2) 26 1/2" wide standard ovens</t>
  </si>
  <si>
    <t>IR-10-C</t>
  </si>
  <si>
    <t>10 open burners, (1) standard and (1) convection ovens</t>
  </si>
  <si>
    <t>IR-10-CC</t>
  </si>
  <si>
    <t>10 open burners, (2) 26 1/2" wide convection ovens</t>
  </si>
  <si>
    <t>IR-10-XB</t>
  </si>
  <si>
    <t>10 open burners, (1) 26 1/2" wide standard oven and (1) open cabinet base</t>
  </si>
  <si>
    <t>IR-10-C-XB</t>
  </si>
  <si>
    <t>10 open burners, (1) convection oven and (1) open cabinet base</t>
  </si>
  <si>
    <t>IR-10-P-XB</t>
  </si>
  <si>
    <t>10 open burners, (1)Orovection oven and (1) open cabinet base</t>
  </si>
  <si>
    <t>IR-6-G24</t>
  </si>
  <si>
    <t>6 open burners, 24" griddle, (2) 26 1/2" wide standard ovens</t>
  </si>
  <si>
    <t>IR-6-G24-C</t>
  </si>
  <si>
    <t>6 open burners, 24" griddle, (1) standard and (1) convection ovens</t>
  </si>
  <si>
    <t>IR-6-G24-CC</t>
  </si>
  <si>
    <t>6 open burners, 24" griddle, (2) 26 1/2" wide convection ovens</t>
  </si>
  <si>
    <t>IR-6-G24-XB</t>
  </si>
  <si>
    <t>6 open burners, 24" griddle, (1) 26 1/2" wide standard oven and (1) open cabinet base</t>
  </si>
  <si>
    <t>IR-6-G24-C-XB</t>
  </si>
  <si>
    <t>6 open burners, 24" griddle, (1) convection oven and (1) open cabinet base</t>
  </si>
  <si>
    <t>IR-6-G24-P-XB</t>
  </si>
  <si>
    <t>6 open burners, 24" griddle, (1) Provection and (1) open cabinet base</t>
  </si>
  <si>
    <t>IR-4-G36</t>
  </si>
  <si>
    <t>4 open burners, 36" griddle, (2) 26 1/2" wide standard ovens</t>
  </si>
  <si>
    <t xml:space="preserve">IR-4-G36-C </t>
  </si>
  <si>
    <t>4 open burners, 36" griddle, (1) standard and (1) convection ovens</t>
  </si>
  <si>
    <t>IR-4-G36-CC</t>
  </si>
  <si>
    <t>4 open burners, 36" griddle, (2) 26 1/2" wide convection ovens</t>
  </si>
  <si>
    <t>IR-4-G36-XB</t>
  </si>
  <si>
    <t>4 open burners, 36" griddle, (1) 26 1/2" wide standard oven and (1) open cabinet base</t>
  </si>
  <si>
    <t>IR-4-G36-C-XB</t>
  </si>
  <si>
    <t>4 open burners, 36" griddle, (1) convection oven and (1) open cabinet base</t>
  </si>
  <si>
    <t>IR-4-G36-P-XB</t>
  </si>
  <si>
    <t>4 open burners, 36" griddle, (1) Provection and (1) open cabinet base</t>
  </si>
  <si>
    <t>IR-2-G48</t>
  </si>
  <si>
    <t>2 open burners, 48" griddle, (2) 26 1/2" wide standard ovens</t>
  </si>
  <si>
    <t xml:space="preserve">IR-2-G48-C </t>
  </si>
  <si>
    <t>2 open burners, 48" griddle, (1) standard and (1) convection ovens</t>
  </si>
  <si>
    <t>IR-2-G48-CC</t>
  </si>
  <si>
    <t>2 open burners, 48" griddle, (2) 26 1/2" wide convection ovens</t>
  </si>
  <si>
    <t>IR-2-G48-XB</t>
  </si>
  <si>
    <t>2 open burners, 48" griddle, (1) 26 1/2" wide standard oven and (1) open cabinet base</t>
  </si>
  <si>
    <t>IR-2-G48-C-XB</t>
  </si>
  <si>
    <t>2 open burners, 48" griddle, (1) convection oven and (1) open cabinet base</t>
  </si>
  <si>
    <t>IR-2-G48-P-XB</t>
  </si>
  <si>
    <t>2 open burners, 48" griddle, (1) Provection and (1) open cabinet base</t>
  </si>
  <si>
    <t>IR-G60</t>
  </si>
  <si>
    <t>60" griddle, (2) 26 1/2" wide standard ovens</t>
  </si>
  <si>
    <t xml:space="preserve">IR-G60-C </t>
  </si>
  <si>
    <t>60" griddle, (1) standard and (1) convection ovens</t>
  </si>
  <si>
    <t>IR-G60-CC</t>
  </si>
  <si>
    <t>60" griddle, (2) 26 1/2" wide convection ovens</t>
  </si>
  <si>
    <t>IR-G60-XB</t>
  </si>
  <si>
    <t>60" griddle, (1) 26 1/2" wide standard oven and (1) open cabinet base</t>
  </si>
  <si>
    <t>IR-G60-C-XB</t>
  </si>
  <si>
    <t>60" griddle, (1) convection oven and (1) open cabinet base</t>
  </si>
  <si>
    <t>IR-G60-P-XB</t>
  </si>
  <si>
    <t>60" griddle, (1)Provection oven and (1) open cabinet base</t>
  </si>
  <si>
    <t>IR-10-SU</t>
  </si>
  <si>
    <t>10 open burners with step-up, (2) 26 1/2" wide standard ovens</t>
  </si>
  <si>
    <t>IR-10-SU-C</t>
  </si>
  <si>
    <t>10 open burners with step-up, (1) standard and (1) convection ovens</t>
  </si>
  <si>
    <t>IR-10-SU-CC</t>
  </si>
  <si>
    <t>10 open burners with step-up, (2) 26 1/2" wide convection ovens</t>
  </si>
  <si>
    <t>IR-10-SU-XB</t>
  </si>
  <si>
    <t>10 open burners with step-up, (1) 26 1/2" wide standard oven and (1) open cabinet base</t>
  </si>
  <si>
    <t>IR-10-SU-C-XB</t>
  </si>
  <si>
    <t>10 open burners with step-up, (1) 26 1/2" convection oven and (1) open cabinet base</t>
  </si>
  <si>
    <t>IR-10-SU-P-XB</t>
  </si>
  <si>
    <t>10 open burners with step-up, (1) 26 1/2" Provection and (1) open cabinet base</t>
  </si>
  <si>
    <t>IR-6-RG24</t>
  </si>
  <si>
    <t>6 open burners, 24" raised griddle/broiler, (2) 26 1/2" wide standard ovens</t>
  </si>
  <si>
    <t xml:space="preserve">IR-6-RG24-C </t>
  </si>
  <si>
    <t>6 open burners, 24" raised griddle/broiler, (1) standard and (1) convection ovens</t>
  </si>
  <si>
    <t>IR-6-RG24-CC</t>
  </si>
  <si>
    <t>6 open burners, 24" raised griddle/broiler, (2) 26 1/2" wide convection ovens</t>
  </si>
  <si>
    <t>IR-6-RG24-XB</t>
  </si>
  <si>
    <t>6 open burners, 24" raised griddle/broiler, (1) 26 1/2" wide standard oven and (1) cabinet base</t>
  </si>
  <si>
    <t>IR-6-RG24-C-XB</t>
  </si>
  <si>
    <t>6 open burners, 24" raised griddle/broiler, (1) convection oven and (1) open cabinet base</t>
  </si>
  <si>
    <t>IR-6-RG24-P-XB</t>
  </si>
  <si>
    <t>6 open burners, 24" raised griddle/broiler, (1) Provection oven and (1) open cabinet base</t>
  </si>
  <si>
    <t>IR-4-RG36</t>
  </si>
  <si>
    <t>4 open burners, 36" griddle/broiler, (2) 26 1/2" wide standard ovens</t>
  </si>
  <si>
    <t>IR-4-RG36-C</t>
  </si>
  <si>
    <t>4 open burners, 36" griddle/broiler, (1) standard and (1) convection ovens</t>
  </si>
  <si>
    <t>IR-4-RG36-CC</t>
  </si>
  <si>
    <t>4 open burners, 36" griddle/broiler, (2) 26 1/2" convection ovens</t>
  </si>
  <si>
    <t>IR-4-RG36-XB</t>
  </si>
  <si>
    <t>4 open burners, 36" griddle/broiler, (1) standard oven and open cabinet base</t>
  </si>
  <si>
    <t>IR-4-RG36-C-XB</t>
  </si>
  <si>
    <t>4 open burners, 36" griddle/broiler, (1) 26 1/2" convection oven and open cabinet base</t>
  </si>
  <si>
    <t>IR-4-RG36-P-XB</t>
  </si>
  <si>
    <t>4 open burners, 36" griddle/broiler, (1) Provection oven and open cabinet base</t>
  </si>
  <si>
    <t>IR-6-RB24</t>
  </si>
  <si>
    <t>6 open burners, 24" Raised Radiant Broiler, (2) 26 1/2" wide standard ovens</t>
  </si>
  <si>
    <t xml:space="preserve">IR-6-RB24-C </t>
  </si>
  <si>
    <t>6 open burners, 24" Raised Radiant Broiler, (1) standard and (1) convection ovens</t>
  </si>
  <si>
    <t>IR-6-RB24-CC</t>
  </si>
  <si>
    <t>6 open burners, 24" Raised Radiant Broiler, (2) 26 1/2" wide convection ovens</t>
  </si>
  <si>
    <t>IR-6-RB24-XB</t>
  </si>
  <si>
    <t>6 open burners, 24" Raised Radiant Broiler, (1) 26 1/2" wide standard oven and (1) cabinet base</t>
  </si>
  <si>
    <t>IR-6-RB24-C-XB</t>
  </si>
  <si>
    <t>6 open burners, 24" Raised Radiant Broiler, (1) 26 1/2" convection oven and (1) open cabinet base</t>
  </si>
  <si>
    <t>IR-6-RB24-P-XB</t>
  </si>
  <si>
    <t>6 open burners, 24" Raised Radiant Broiler, (1) Provection oven and (1) open cabinet base</t>
  </si>
  <si>
    <t>IR-4-RB36</t>
  </si>
  <si>
    <t>4 open burners, 36" radiant broiler, (2) 26 1/2" wide standard ovens</t>
  </si>
  <si>
    <t>IR-4-RB36-C</t>
  </si>
  <si>
    <t>4 open burners, 36" radiant broiler, (1) standard and (1) convection ovens</t>
  </si>
  <si>
    <t>IR-4-RB36-CC</t>
  </si>
  <si>
    <t>4 open burners, 36" radiant broilerr, (2) 26 1/2" convection ovens</t>
  </si>
  <si>
    <t>IR-4-RB36-XB</t>
  </si>
  <si>
    <t>4 open burners, 36" radiant broiler, (1) 26 1/2" standard oven and open cabinet base</t>
  </si>
  <si>
    <t>IR-4-RB36-C-XB</t>
  </si>
  <si>
    <t>4 open burners, 36" radiant broiler, (1) 26 1/2" convection oven and open cabinet base</t>
  </si>
  <si>
    <t>IR-4-RB36-P-XB</t>
  </si>
  <si>
    <t>4 open burners, 36" radiant broiler, (1) Provection oven and open cabinet base</t>
  </si>
  <si>
    <t>72" WIDE PRO SERIES GAS RANGES</t>
  </si>
  <si>
    <t>IR-12</t>
  </si>
  <si>
    <t>12 open burners, (2) 26 1/2" wide standard ovens</t>
  </si>
  <si>
    <t>IR-12-C</t>
  </si>
  <si>
    <t>12 open burners, (1) standard and (1) convection ovens</t>
  </si>
  <si>
    <t>IR-12-CC</t>
  </si>
  <si>
    <t>12 open burners, (2) 26 1/2" wide convection ovens</t>
  </si>
  <si>
    <t>IR-12-XB</t>
  </si>
  <si>
    <t>12 open burners, (1) 26 1/2" wide standard oven and (1) open cabinet base</t>
  </si>
  <si>
    <t>IR-12-C-XB</t>
  </si>
  <si>
    <t>12 open burners, (1) 26 1/2" convection oven and (1) open cabinet base</t>
  </si>
  <si>
    <t>IR-12-PP</t>
  </si>
  <si>
    <t>12 open burners, (2) Provection ovens</t>
  </si>
  <si>
    <t>IR-12-P-XB</t>
  </si>
  <si>
    <t>12 open burners, (1) Provection oven and (1) open cabinet base</t>
  </si>
  <si>
    <t>IR-8-G24</t>
  </si>
  <si>
    <t>8 open burners, 24" griddle, (2) 26 1/2" wide standard ovens</t>
  </si>
  <si>
    <t>IR-8-G24-C</t>
  </si>
  <si>
    <t>8 open burners, 24" griddle, (1) standard and (1) convection ovens</t>
  </si>
  <si>
    <t>IR-8-G24-CC</t>
  </si>
  <si>
    <t>8 open burners, 24" griddle, (2) 26 1/2" wide convection ovens</t>
  </si>
  <si>
    <t>IR-8-G24-XB</t>
  </si>
  <si>
    <t>8 open burners, 24" griddle, (1) 26 1/2" wide standard oven and (1) open cabinet base</t>
  </si>
  <si>
    <t>IR-8-G24-C-XB</t>
  </si>
  <si>
    <t>8 open burners, 24" griddle, (1) 26 1/2" convection oven and (1) open cabinet base</t>
  </si>
  <si>
    <t>IR-8-G24-PP</t>
  </si>
  <si>
    <t>8 open burners, 24" griddle, (2) Provection ovens</t>
  </si>
  <si>
    <t>IR-8-G24-P-XB</t>
  </si>
  <si>
    <t>8 open burners, 24" griddle, (1) Provection oven and (1) open cabinet base</t>
  </si>
  <si>
    <t>IR-6-G36</t>
  </si>
  <si>
    <t>6 open burners, 36" griddle, (2) 26 1/2" wide standard ovens</t>
  </si>
  <si>
    <t xml:space="preserve">IR-6-G36-C </t>
  </si>
  <si>
    <t>6 open burners, 36" griddle, (1) standard and (1) convection ovens</t>
  </si>
  <si>
    <t>IR-6-G36-CC</t>
  </si>
  <si>
    <t>6 open burners, 36" griddle, (2) 26 1/2" wide convection ovens</t>
  </si>
  <si>
    <t>IR-6-G36-XB</t>
  </si>
  <si>
    <t>6 open burners, 36" griddle, (1) 26 1/2" wide standard oven and (1) open cabinet base</t>
  </si>
  <si>
    <t>IR-6-G36-C-XB</t>
  </si>
  <si>
    <t>6 open burners, 36" griddle, (1) 26 1/2" convection oven and (1) open cabinet base</t>
  </si>
  <si>
    <t>IR-6-G36-PP</t>
  </si>
  <si>
    <t>6 open burners, 36" griddle, (2) Provection ovens</t>
  </si>
  <si>
    <t>IR-6-G36-P-XB</t>
  </si>
  <si>
    <t>6 open burners, 36" griddle, (1) Provection oven and (1) open cabinet base</t>
  </si>
  <si>
    <t>IR-4-G48</t>
  </si>
  <si>
    <t>4 open burners, 48" griddle, (2) 26 1/2" wide standard ovens</t>
  </si>
  <si>
    <t>IR-4-G48-C</t>
  </si>
  <si>
    <t>4 open burners, 48" griddle, (1) standard and (1) convection ovens</t>
  </si>
  <si>
    <t>IR-4-G48-CC</t>
  </si>
  <si>
    <t>4 open burners, 48" griddle, (2) 26 1/2" wide convection ovens</t>
  </si>
  <si>
    <t>IR-4-G48-XB</t>
  </si>
  <si>
    <t>4 open burners, 48" griddle, (1) 26 1/2" wide standard oven and (1) open cabinet base</t>
  </si>
  <si>
    <t>IR-4-G48-C-XB</t>
  </si>
  <si>
    <t>4 open burners, 48" griddle, (1) 26 1/2" convection oven and (1) open cabinet base</t>
  </si>
  <si>
    <t>IR-4-G48-PP</t>
  </si>
  <si>
    <t>4 open burners, 48" griddle, (2) Provection ovens</t>
  </si>
  <si>
    <t>IR-4-G48-P-XB</t>
  </si>
  <si>
    <t>4 open burners, 48" griddle, (1) Provection oven and (1) open cabinet base</t>
  </si>
  <si>
    <t>IR-2-G60</t>
  </si>
  <si>
    <t>2 open burners, 60" griddle, (2) 26 1/2" wide standard ovens</t>
  </si>
  <si>
    <t xml:space="preserve">IR-2-G60-C </t>
  </si>
  <si>
    <t>2 open burners, 60" griddle, (1) standard and (1) convection ovens</t>
  </si>
  <si>
    <t>IR-2-G60-CC</t>
  </si>
  <si>
    <t>2 open burners, 60" griddle, (2) 26 1/2" wide convection ovens</t>
  </si>
  <si>
    <t>IR-2-G60-XB</t>
  </si>
  <si>
    <t>2 open burners, 60" griddle, (1) 26 1/2" wide standard oven and (1) open cabinet base</t>
  </si>
  <si>
    <t>IR-2-G60-C-XB</t>
  </si>
  <si>
    <t>2 open burners, 60" griddle, (1) 26 1/2" convection oven and (1) open cabinet base</t>
  </si>
  <si>
    <t>IR-2-G60-PP</t>
  </si>
  <si>
    <t>2 open burners, 60" griddle, (2) Provection ovens</t>
  </si>
  <si>
    <t>IR-2-G60-P-XB</t>
  </si>
  <si>
    <t>2 open burners, 60" griddle, (1) Provection oven and (1) open cabinet base</t>
  </si>
  <si>
    <t>IR-G72</t>
  </si>
  <si>
    <t>72" griddle, (2) 26 1/2" wide standard ovens</t>
  </si>
  <si>
    <t xml:space="preserve">IR-G72-C </t>
  </si>
  <si>
    <t>72" griddle, (1) standard and (1) convection ovens</t>
  </si>
  <si>
    <t>IR-G72-CC</t>
  </si>
  <si>
    <t>72" griddle, (2) 26 1/2" wide convection ovens</t>
  </si>
  <si>
    <t>IR-G72-XB</t>
  </si>
  <si>
    <t>72" griddle, (1) 26 1/2" wide standard oven and (1) open cabinet base</t>
  </si>
  <si>
    <t>IR-G72-C-XB</t>
  </si>
  <si>
    <t>72" griddle, (1) 26 1/2" convection oven and (1) open cabinet base</t>
  </si>
  <si>
    <t>IR-G72-PP</t>
  </si>
  <si>
    <t>72" griddle, (2) Provection ovens</t>
  </si>
  <si>
    <t>IR-G72-P-XB</t>
  </si>
  <si>
    <t>72" griddle, (1) Provection Oven and (1) open cabinet base</t>
  </si>
  <si>
    <t>IR-12-SU</t>
  </si>
  <si>
    <t>12 open burners with step-up, (2) 26 1/2" wide standard ovens</t>
  </si>
  <si>
    <t xml:space="preserve">IR-12-SU-C </t>
  </si>
  <si>
    <t>12 open burners with step-up, (1) standard and (1) convection ovens</t>
  </si>
  <si>
    <t>IR-12-SU-CC</t>
  </si>
  <si>
    <t>12 open burners with step-up, (2) 26 1/2" wide convection ovens</t>
  </si>
  <si>
    <t>IR-12-SU-XB</t>
  </si>
  <si>
    <t>12 open burners with step-up, (1) 26 1/2" wide standard oven and (1) open cabinet base</t>
  </si>
  <si>
    <t>IR-12-SU-C-XB</t>
  </si>
  <si>
    <t>12 open burners with step-up, (1) 26 1/2" convection oven and (1) open cabinet base</t>
  </si>
  <si>
    <t>IR-12-SU-PP</t>
  </si>
  <si>
    <t>12 open burners with step-up, (2) Provection ovens</t>
  </si>
  <si>
    <t>IR-12-SU-P-XB</t>
  </si>
  <si>
    <t>12 open burners with step-up, (1) Provection oven and (1) open cabinet base</t>
  </si>
  <si>
    <t>OPTIONAL ACCESSORIES FOR PRO SERIES GAS RANGES</t>
  </si>
  <si>
    <t>Exterior Options</t>
  </si>
  <si>
    <t>IHR-24 S/S DOOR</t>
  </si>
  <si>
    <t>Stainless steel cabinet base door for 24"</t>
  </si>
  <si>
    <t>IHR-36 S/S DOOR</t>
  </si>
  <si>
    <t>Stainless steel cabinet base door for 36"</t>
  </si>
  <si>
    <t>IHR-48 S/S DOOR</t>
  </si>
  <si>
    <t>Stainless steel cabinet base double door for 48"</t>
  </si>
  <si>
    <t>3/4 in GAS QUICK DISC 48</t>
  </si>
  <si>
    <t>3/4" N.P.T. x 4 ft Gas quick disconnect, flex hose with restraining device</t>
  </si>
  <si>
    <t>3/4 in GAS QUICK DISC 60</t>
  </si>
  <si>
    <t>3/4" N.P.T. x 5 ft Gas quick disconnect, flex hose with restraining device</t>
  </si>
  <si>
    <t>3/4 SHUT OFF</t>
  </si>
  <si>
    <t>3/4" N.P.T. Gas Shut-off Valve for all ranges</t>
  </si>
  <si>
    <t>EXTENDED LANDING LEDGE</t>
  </si>
  <si>
    <t>Extended landing lege for range upto 10" with or without cut out / per linear ft.</t>
  </si>
  <si>
    <t xml:space="preserve">BELLY BAR </t>
  </si>
  <si>
    <t xml:space="preserve">Belly bar / per lineal ft. </t>
  </si>
  <si>
    <t>10-39948</t>
  </si>
  <si>
    <t>Set of 4 Swivel casters, 2 with brakes</t>
  </si>
  <si>
    <t>10-39949</t>
  </si>
  <si>
    <t>Set of 6 Swivel casters, 3 with brakes</t>
  </si>
  <si>
    <t xml:space="preserve">Oven Options </t>
  </si>
  <si>
    <t>10-2120</t>
  </si>
  <si>
    <t>Extra oven rack, 20"</t>
  </si>
  <si>
    <t>10-2130</t>
  </si>
  <si>
    <t>Extra oven rack, 26 1/2" Standard oven</t>
  </si>
  <si>
    <t>IR-CONVECTION RACK</t>
  </si>
  <si>
    <t>Extra oven rack, 26 1/2" Convection oven</t>
  </si>
  <si>
    <t>Griddle Options</t>
  </si>
  <si>
    <t>IR-12 THERMO-GRIDD</t>
  </si>
  <si>
    <t xml:space="preserve"> Thermo griddle control for 12" griddle (add "T" to model number)</t>
  </si>
  <si>
    <t>IR-24 THERMO-GRIDD</t>
  </si>
  <si>
    <t xml:space="preserve"> Thermo griddle control for 24" griddle (add "T" to model number)</t>
  </si>
  <si>
    <t>IR-36 THERMO-GRIDD</t>
  </si>
  <si>
    <t xml:space="preserve"> Thermo griddle control for 36" griddle (add "T" to model number)</t>
  </si>
  <si>
    <t>IR-48 THERMO-GRIDD</t>
  </si>
  <si>
    <t xml:space="preserve"> Thermo griddle control for 48" griddle (add "T" to model number)</t>
  </si>
  <si>
    <t>IR-60 THERMO-GRIDD</t>
  </si>
  <si>
    <t xml:space="preserve"> Thermo griddle control for 60" griddle (add "T" to model number)</t>
  </si>
  <si>
    <t>IR-72 THERMO-GRIDD</t>
  </si>
  <si>
    <t xml:space="preserve"> Thermo griddle control for 72" griddle (add "T" to model number)</t>
  </si>
  <si>
    <t>GG-12</t>
  </si>
  <si>
    <t>Grooved griddle top - 12" Wide</t>
  </si>
  <si>
    <t>GG-24</t>
  </si>
  <si>
    <t>Grooved griddle top - 24" Wide</t>
  </si>
  <si>
    <t>GG-36</t>
  </si>
  <si>
    <t>Grooved griddle top - 36" Wide</t>
  </si>
  <si>
    <t>GG-48</t>
  </si>
  <si>
    <t>Grooved griddle top - 48" Wide</t>
  </si>
  <si>
    <t>GG-60</t>
  </si>
  <si>
    <t>Grooved griddle top - 60" Wide</t>
  </si>
  <si>
    <t>GG-72</t>
  </si>
  <si>
    <t>Grooved griddle top - 72" Wide</t>
  </si>
  <si>
    <t>1in THICK GRIDDLE PLATE 12in WIDE</t>
  </si>
  <si>
    <t xml:space="preserve"> 12" Wide 1" thick  griddle plate (add "-1" to model number)</t>
  </si>
  <si>
    <t>1in THICK GRIDDLE PLATE 24in WIDE</t>
  </si>
  <si>
    <t xml:space="preserve"> 24" Wide 1" thick  griddle plate (add "-1" to model number)</t>
  </si>
  <si>
    <t>1in THICK GRIDDLE PLATE 36in WIDE</t>
  </si>
  <si>
    <t xml:space="preserve"> 36" Wide 1" thick  griddle plate (add "-1" to model number)</t>
  </si>
  <si>
    <t>1in THICK GRIDDLE PLATE 48in WIDE</t>
  </si>
  <si>
    <t xml:space="preserve"> 48" Wide 1" thick  griddle plate (add "-1" to model number)</t>
  </si>
  <si>
    <t>1in THICK GRIDDLE PLATE 60in WIDE</t>
  </si>
  <si>
    <t xml:space="preserve"> 60" Wide 1" thick  griddle plate (add "-1" to model number)</t>
  </si>
  <si>
    <t>CG-12</t>
  </si>
  <si>
    <t>Chrome griddle top - 12" Wide</t>
  </si>
  <si>
    <t>CG-24</t>
  </si>
  <si>
    <t>Chrome griddle top - 24" Wide</t>
  </si>
  <si>
    <t>CG-36</t>
  </si>
  <si>
    <t>Chrome griddle top - 36" Wide</t>
  </si>
  <si>
    <t>CG-48</t>
  </si>
  <si>
    <t>Chrome griddle top - 48" Wide</t>
  </si>
  <si>
    <t>CG-60</t>
  </si>
  <si>
    <t>Chrome griddle top - 60" Wide</t>
  </si>
  <si>
    <t>CG-72</t>
  </si>
  <si>
    <t>Chrome griddle top - 72" Wide</t>
  </si>
  <si>
    <t>Cook Top Options</t>
  </si>
  <si>
    <t>IR-HOT TOP</t>
  </si>
  <si>
    <t>Hot tops to replace 2 open burners, a 12"W x 24"D section (add "HT" to model number)</t>
  </si>
  <si>
    <t>SAFETY VALVE</t>
  </si>
  <si>
    <t>Safety Valves, contact Imperial for prices</t>
  </si>
  <si>
    <t>CALL FACTORY</t>
  </si>
  <si>
    <t>CE models, contact Imperial for prices</t>
  </si>
  <si>
    <t xml:space="preserve">RANGE MATCH FRYERS  </t>
  </si>
  <si>
    <t>IRF-25</t>
  </si>
  <si>
    <t>25 lbs oil capacity, S/S Tube Fired Fry Pot</t>
  </si>
  <si>
    <t>IRF-2525</t>
  </si>
  <si>
    <t>(2) 25 lbs oil capacity, S/S Tube Fired Fry Pot</t>
  </si>
  <si>
    <t>IRF-40</t>
  </si>
  <si>
    <t>40 lbs oil capacity, S/S Tube Fired Fry Pot</t>
  </si>
  <si>
    <t>IRF-50</t>
  </si>
  <si>
    <t>50 lbs oil capacity, S/S Tube Fired Fry Pot</t>
  </si>
  <si>
    <t>IRF-75</t>
  </si>
  <si>
    <t>75 lbs oil capacity, S/S Tube Fired Fry Pot</t>
  </si>
  <si>
    <t>IRF-40-OP</t>
  </si>
  <si>
    <t>40 lbs oil capacity, S/S Open Fry Pot</t>
  </si>
  <si>
    <t>IRF-50-OP</t>
  </si>
  <si>
    <t>50 lbs oil capacity, S/S Open Fry Pot</t>
  </si>
  <si>
    <t>IRF-75-OP</t>
  </si>
  <si>
    <t>75 lbs oil capacity, S/S Open Fry Pot</t>
  </si>
  <si>
    <t>IRF-DS</t>
  </si>
  <si>
    <t>Top draining section storage cabinet, no filter (15-1/2" wide)</t>
  </si>
  <si>
    <t>IRF-DS-75</t>
  </si>
  <si>
    <t>Top draining section storage cabinet, no filter (19-1/2" wide)</t>
  </si>
  <si>
    <t>RANGE MATCH FRYER OPTIONS</t>
  </si>
  <si>
    <t>IRF-BACKGUARD</t>
  </si>
  <si>
    <t>20 1/2" stainless steel backguard (no shelf)</t>
  </si>
  <si>
    <t>IRF-S/S TANK COVER</t>
  </si>
  <si>
    <t>Stainless steel tank cover (Specify fryer model ID)</t>
  </si>
  <si>
    <t>JOINER STRIP</t>
  </si>
  <si>
    <t>Stainless Steel Joiner Strip</t>
  </si>
  <si>
    <t>IF-S/S DRAIN SHELF</t>
  </si>
  <si>
    <t>Stainless steel drain shelf (specify left or right mount)</t>
  </si>
  <si>
    <t>IRF-SINGLE BASKET</t>
  </si>
  <si>
    <t>Full size basket, each</t>
  </si>
  <si>
    <t>IRF-TWIN BASKETS</t>
  </si>
  <si>
    <t>Extra set of twin baskets (set of 2) for IRF-40, IRF-50, IRF-40-OP, IRF-50-OP</t>
  </si>
  <si>
    <t>IRF-75-TWIN BASKETS</t>
  </si>
  <si>
    <t>Extra set of twin baskets (set of 2) for IRF-75, IRF-75-OP</t>
  </si>
  <si>
    <t>IF-HEAT LAMP</t>
  </si>
  <si>
    <t>Heat lamp for drain station</t>
  </si>
  <si>
    <t>RANGE MATCH SPREADER PLATE -- BAIN-MARIE</t>
  </si>
  <si>
    <t>IR-12-SPR</t>
  </si>
  <si>
    <t>12" Wide Cabinet Base with stainless steel work surface</t>
  </si>
  <si>
    <t>IR-18-SPR</t>
  </si>
  <si>
    <t>18" Wide Cabinet Base with stainless steel work surface</t>
  </si>
  <si>
    <t>IR-24-SPR</t>
  </si>
  <si>
    <t>24" Wide Cabinet Base with  stainless steel work surface</t>
  </si>
  <si>
    <t>IR-36-SPR</t>
  </si>
  <si>
    <t>36" Wide Cabinet Base with stainless steel work surface</t>
  </si>
  <si>
    <t>RANGE MATCH SPREADER PLATE OPTIONS</t>
  </si>
  <si>
    <t>IR-SPR S/S DOOR</t>
  </si>
  <si>
    <t>Stainless steel door on open cabinet 12", 18", 24"</t>
  </si>
  <si>
    <t>IR-SPR S/S DOORS-36</t>
  </si>
  <si>
    <t>Stainless steel door on open cabinet 36" (2 door set)</t>
  </si>
  <si>
    <t>IR-18-SPR-BM, IR-24-SPR-BM, IR-36-SPR-BM</t>
  </si>
  <si>
    <t>Optional electric Bain Marie with s/s door, faucet (add "BM"), for 18", 24", or 36"</t>
  </si>
  <si>
    <t>SINGLE DECK OVENS</t>
  </si>
  <si>
    <t>IR-36-LB</t>
  </si>
  <si>
    <t>(1) 26 1/2" standard oven</t>
  </si>
  <si>
    <t>IR-36-LB-C</t>
  </si>
  <si>
    <t>(1) 26 1/2" convection oven</t>
  </si>
  <si>
    <t xml:space="preserve">DOUBLE DECK OVENS </t>
  </si>
  <si>
    <t>IR-36-DS</t>
  </si>
  <si>
    <t>(2) 26 1/2" standard ovens, stacked</t>
  </si>
  <si>
    <t>IR-36-DS-C</t>
  </si>
  <si>
    <t>(1) 26 1/2" standard oven, stacked on top of (1) 26 1/2" convection oven</t>
  </si>
  <si>
    <t>IR-36-DS-CC</t>
  </si>
  <si>
    <t>(2) 26 1/2" convection ovens, stacked</t>
  </si>
  <si>
    <t xml:space="preserve">SALAMANDER BROILERS </t>
  </si>
  <si>
    <t>IRSB-36</t>
  </si>
  <si>
    <t>36" infra-red salamander broiler</t>
  </si>
  <si>
    <t>SALAMANDER ACCESSORIES</t>
  </si>
  <si>
    <t>10-14060</t>
  </si>
  <si>
    <t>(2) reinforcement channels to mount IRSB-36 on range</t>
  </si>
  <si>
    <t>10-14056</t>
  </si>
  <si>
    <t>Wall mount bracket</t>
  </si>
  <si>
    <t>ISB-LEGS</t>
  </si>
  <si>
    <t>Leg kit for countertop installation</t>
  </si>
  <si>
    <t>ISB-ONE POINT GAS</t>
  </si>
  <si>
    <t>One point 3/4" gas connection from IRSB to IR range</t>
  </si>
  <si>
    <t>CHEESEMELTER BROILERS, INFRA-RED BURNERS</t>
  </si>
  <si>
    <t>IRCM-24</t>
  </si>
  <si>
    <t>24" infra-red cheesemelter broiler</t>
  </si>
  <si>
    <t>IRCM-36</t>
  </si>
  <si>
    <t>36" infra-red cheesemelter broiler</t>
  </si>
  <si>
    <t>IRCM-48</t>
  </si>
  <si>
    <t>48" infra-red cheesemelter broiler</t>
  </si>
  <si>
    <t>IRCM-60</t>
  </si>
  <si>
    <t>60" infra-red cheesemelter broiler</t>
  </si>
  <si>
    <t>IRCM-72</t>
  </si>
  <si>
    <t>72" infra-red cheesemelter broiler</t>
  </si>
  <si>
    <t>IRCM-84</t>
  </si>
  <si>
    <t>84" infra-red cheesemelter broiler</t>
  </si>
  <si>
    <t>CHEESEMELTER ACCESSORIES</t>
  </si>
  <si>
    <t>ICMA-24 RACK</t>
  </si>
  <si>
    <t>Extra rack for IRCM-24</t>
  </si>
  <si>
    <t>ICMA-36 RACK</t>
  </si>
  <si>
    <t>Extra rack for IRCM-36</t>
  </si>
  <si>
    <t>ICMA-48 RACK</t>
  </si>
  <si>
    <t>Extra rack for IRCM-48</t>
  </si>
  <si>
    <t>ICMA-60 RACK</t>
  </si>
  <si>
    <t>Extra rack for IRCM-60</t>
  </si>
  <si>
    <t>ICMA-72 RACK</t>
  </si>
  <si>
    <t>Extra rack for IRCM-72</t>
  </si>
  <si>
    <t>ICMA-84 RACK</t>
  </si>
  <si>
    <t>Extra rack for IRCM-84</t>
  </si>
  <si>
    <t>(2) reinforcement channels to mount IRCMA on range</t>
  </si>
  <si>
    <t>10-14055, 10-14056, ICMA-48 WALL</t>
  </si>
  <si>
    <t>Wall mount brackets 24", 36", 48", per set</t>
  </si>
  <si>
    <t>ICMA-60 WALL, ICMA-72 WALL</t>
  </si>
  <si>
    <t>Wall mount brackets 60", 72", per set</t>
  </si>
  <si>
    <t>ICMA-84 WALL</t>
  </si>
  <si>
    <t>Wall mount brackets 84", per set</t>
  </si>
  <si>
    <t>ICMA-LEGS</t>
  </si>
  <si>
    <t>ICMA-ONE POINT CONNECTION</t>
  </si>
  <si>
    <t>One point 3/4" gas connection from IRCMA to IR range</t>
  </si>
  <si>
    <t>FLOOR MODEL GAS FRYERS AND STORAGE CABINETS</t>
  </si>
  <si>
    <t>IFS-25</t>
  </si>
  <si>
    <t>1/2 size, add-a-fryer, 50 Lbs. Oil Capacity, 304 Stainless steel frypot</t>
  </si>
  <si>
    <t>IFS-2525</t>
  </si>
  <si>
    <t>Two 1/2 size, split pot fryer, 25/25 Lbs. Oil Capacity, 304 Stainless steel frypots</t>
  </si>
  <si>
    <t>IFS-40</t>
  </si>
  <si>
    <t>40 Lbs. Oil Capacity, 304 Stainless steel frypot</t>
  </si>
  <si>
    <t>IFS-40-D</t>
  </si>
  <si>
    <t>40 Lbs. Oil Capacity, 304 Stainless steel frypot- DEEP</t>
  </si>
  <si>
    <t>IFS-50</t>
  </si>
  <si>
    <t>50 Lbs. Oil Capacity, 304 Stainless steel frypot</t>
  </si>
  <si>
    <t>IFS-75</t>
  </si>
  <si>
    <t>75 Lbs. Oil Capacity, 304 Stainless steel frypot</t>
  </si>
  <si>
    <t>IF-DS</t>
  </si>
  <si>
    <t>15-1/2" Wide Top draining section with storage cabinet (no filter)</t>
  </si>
  <si>
    <t>IF-DS-75</t>
  </si>
  <si>
    <t>19-1/2" Wide Top draining section with storage cabinet (no filter)</t>
  </si>
  <si>
    <t>COUNTER TOP GAS FRYER AND STAND</t>
  </si>
  <si>
    <t>IFST-25</t>
  </si>
  <si>
    <t>25 Lbs. Oil Capacity Countertop style, 15 1/2" Wide, 304 Stainless steel frypot</t>
  </si>
  <si>
    <t>IFSTS-25</t>
  </si>
  <si>
    <t>Stainless Steel Stand for countertop fryer</t>
  </si>
  <si>
    <t>OPEN POT GAS FRYERS</t>
  </si>
  <si>
    <t>IFS-40-OP</t>
  </si>
  <si>
    <t xml:space="preserve">40 Lbs. Oil Capacity, Open Pot Fryer </t>
  </si>
  <si>
    <t>IFS-50-OP</t>
  </si>
  <si>
    <t xml:space="preserve">50 Lbs. Oil Capacity, Open Pot Fryer </t>
  </si>
  <si>
    <t>IFS-75-OP</t>
  </si>
  <si>
    <t xml:space="preserve">75 Lbs. Oil Capacity, Open Pot Fryer </t>
  </si>
  <si>
    <t>SPACE SAVER FILTER SYSTEMS -WITH TUBE FIRED FRYERS</t>
  </si>
  <si>
    <t>IFSSP250</t>
  </si>
  <si>
    <t>Snap Action Thermostat, 2 fryers in System</t>
  </si>
  <si>
    <t>IFSSP275</t>
  </si>
  <si>
    <t>IFSSP250T</t>
  </si>
  <si>
    <t>Electronic Thermostat control, 2 fryers in System</t>
  </si>
  <si>
    <t>IFSSP275T</t>
  </si>
  <si>
    <t>IFSSP250C</t>
  </si>
  <si>
    <t>Computer Control, 2 fryers in System</t>
  </si>
  <si>
    <t>IFSSP275C</t>
  </si>
  <si>
    <t>IFSSP350</t>
  </si>
  <si>
    <t>Snap Action Thermostat, 3 fryers in System</t>
  </si>
  <si>
    <t>IFSSP375</t>
  </si>
  <si>
    <t>IFSSP350T</t>
  </si>
  <si>
    <t>Electronic Thermostat control, 3 fryers in System</t>
  </si>
  <si>
    <t>IFSSP375T</t>
  </si>
  <si>
    <t>IFSSP350C</t>
  </si>
  <si>
    <t>Computer Control, 3 fryers in System</t>
  </si>
  <si>
    <t>IFSSP375C</t>
  </si>
  <si>
    <t>IFSSP450</t>
  </si>
  <si>
    <t>Snap Action Thermostat, 4 fryers in System</t>
  </si>
  <si>
    <t>IFSSP475</t>
  </si>
  <si>
    <t>IFSSP450T</t>
  </si>
  <si>
    <t>Electronic Thermostat control, 4 fryers in System</t>
  </si>
  <si>
    <t>IFSSP475T</t>
  </si>
  <si>
    <t>IFSSP450C</t>
  </si>
  <si>
    <t>Computer Control, 4 fryers in System</t>
  </si>
  <si>
    <t>IFSSP475C</t>
  </si>
  <si>
    <t>IFSSP550</t>
  </si>
  <si>
    <t>Snap Action Thermostat, 5 fryers in System</t>
  </si>
  <si>
    <t>IFSSP575</t>
  </si>
  <si>
    <t>IFSSP550T</t>
  </si>
  <si>
    <t>Electronic Thermostat control, 5 fryers in System</t>
  </si>
  <si>
    <t>IFSSP575T</t>
  </si>
  <si>
    <t>IFSSP550C</t>
  </si>
  <si>
    <t>Computer Control, 5 fryers in System</t>
  </si>
  <si>
    <t>IFSSP575C</t>
  </si>
  <si>
    <t>IFSSP650</t>
  </si>
  <si>
    <t>Snap Action Thermostat, 6 fryers in System</t>
  </si>
  <si>
    <t>IFSSP675</t>
  </si>
  <si>
    <t>IFSSP650T</t>
  </si>
  <si>
    <t>Electronic Thermostat control, 6 fryers in System</t>
  </si>
  <si>
    <t>IFSSP675T</t>
  </si>
  <si>
    <t>IFSSP650C</t>
  </si>
  <si>
    <t>Computer Control, 6 fryers in System</t>
  </si>
  <si>
    <t>IFSSP675C</t>
  </si>
  <si>
    <t>FRYER FILTER SYSTEMS - WITH TUBE FIRED FRYERS AND DRAIN STATION</t>
  </si>
  <si>
    <t>IFSCB150</t>
  </si>
  <si>
    <t>Snap Action Thermostat, 1 fryer in System and Drain Station with heat lamp</t>
  </si>
  <si>
    <t>IFSCB175</t>
  </si>
  <si>
    <t>IFSCB150T</t>
  </si>
  <si>
    <t>Electronic Thermostat control, 1 fryer in System and Drain Station with heat lamp</t>
  </si>
  <si>
    <t>IFSCB175T</t>
  </si>
  <si>
    <t>IFSCB150C</t>
  </si>
  <si>
    <t>Computer control , 1 fryer in System and Drain Station with heat lamp</t>
  </si>
  <si>
    <t>IFSCB175C</t>
  </si>
  <si>
    <t>Computer control, 1 fryer in System and Drain Station with heat lamp</t>
  </si>
  <si>
    <t>IFSCB250</t>
  </si>
  <si>
    <t>Snap Action Thermostat, 2 fryers in System and Drain Station with heat lamp</t>
  </si>
  <si>
    <t>IFSCB275</t>
  </si>
  <si>
    <t>IFSCB250T</t>
  </si>
  <si>
    <t>Electronic Thermostat control, 2 fryers in System and Drain Station with heat lamp</t>
  </si>
  <si>
    <t>IFSCB275T</t>
  </si>
  <si>
    <t>IFSCB250C</t>
  </si>
  <si>
    <t>Computer control, 2 fryers in System and Drain Station with heat lamp</t>
  </si>
  <si>
    <t>IFSCB275C</t>
  </si>
  <si>
    <t>IFSCB350</t>
  </si>
  <si>
    <t>Snap Action Thermostat, 3 fryers in System and Drain Station with heat lamp</t>
  </si>
  <si>
    <t>IFSCB375</t>
  </si>
  <si>
    <t>IFSCB350T</t>
  </si>
  <si>
    <t>Electronic Thermostat control, 3 fryers in System and Drain Station with heat lamp</t>
  </si>
  <si>
    <t>IFSCB375T</t>
  </si>
  <si>
    <t>IFSCB350C</t>
  </si>
  <si>
    <t>Computer control, 3 fryers in System and Drain Station with heat lamp</t>
  </si>
  <si>
    <t>IFSCB375C</t>
  </si>
  <si>
    <t>IFSCB450</t>
  </si>
  <si>
    <t>Snap Action Thermostat, 4 fryers in System and Drain Station with heat lamp</t>
  </si>
  <si>
    <t>IFSCB475</t>
  </si>
  <si>
    <t>IFSCB450T</t>
  </si>
  <si>
    <t>Electronic Thermostat control, 4 fryers in System and Drain Station with heat lamp</t>
  </si>
  <si>
    <t>IFSCB475T</t>
  </si>
  <si>
    <t>IFSCB450C</t>
  </si>
  <si>
    <t>Computer control, 4 fryers in System and Drain Station with heat lamp</t>
  </si>
  <si>
    <t>IFSCB475C</t>
  </si>
  <si>
    <t>IFSCB550</t>
  </si>
  <si>
    <t>Snap Action Thermostat, 5 fryers in System and Drain Station with heat lamp</t>
  </si>
  <si>
    <t>IFSCB575</t>
  </si>
  <si>
    <t>IFSCB550T</t>
  </si>
  <si>
    <t>Electronic Thermostat control, 5 fryers in System and Drain Station with heat lamp</t>
  </si>
  <si>
    <t>IFSCB575T</t>
  </si>
  <si>
    <t>IFSCB550C</t>
  </si>
  <si>
    <t>Computer control, 5 fryers in System and Drain Station with heat lamp</t>
  </si>
  <si>
    <t>IFSCB575C</t>
  </si>
  <si>
    <t>IFSCB650</t>
  </si>
  <si>
    <t>Snap Action Thermostat, 6 fryers in System and Drain Station with heat lamp</t>
  </si>
  <si>
    <t>IFSCB675</t>
  </si>
  <si>
    <t>IFSCB650T</t>
  </si>
  <si>
    <t>Electronic Thermostat control, 6 fryers in System and Drain Station with heat lamp</t>
  </si>
  <si>
    <t>IFSCB675T</t>
  </si>
  <si>
    <t>IFSCB650C</t>
  </si>
  <si>
    <t>Computer control, 6 fryers in System and Drain Station with heat lamp</t>
  </si>
  <si>
    <t>IFSCB675C</t>
  </si>
  <si>
    <t>SPACE SAVER FILTER SYSTEMS -WITH OPEN POT FRYERS</t>
  </si>
  <si>
    <t>IFSSP250-OP</t>
  </si>
  <si>
    <t>Snap Action Thermostat, 2 Open Pot Fryers in System</t>
  </si>
  <si>
    <t>IFSSP275-OP</t>
  </si>
  <si>
    <t>IFSSP250-OP-T</t>
  </si>
  <si>
    <t>Electronic Thermostat control, 2 Open Pot Fryers in System</t>
  </si>
  <si>
    <t>IFSSP275-OP-T</t>
  </si>
  <si>
    <t>IFSSP250-OP-C</t>
  </si>
  <si>
    <t>Computer Control, 2 Open Pot Fryers in System</t>
  </si>
  <si>
    <t>IFSSP275-OP-C</t>
  </si>
  <si>
    <t>IFSSP350-OP</t>
  </si>
  <si>
    <t>Snap Action Thermostat, 3 Open Pot Fryers in System</t>
  </si>
  <si>
    <t>IFSSP375-OP</t>
  </si>
  <si>
    <t>IFSSP350-OP-T</t>
  </si>
  <si>
    <t>Electronic Thermostat control, 3 Open Pot Fryers in System</t>
  </si>
  <si>
    <t>IFSSP375-OP-T</t>
  </si>
  <si>
    <t>IFSSP350-OP-C</t>
  </si>
  <si>
    <t>Computer Control, 3 Open Pot Fryers in System</t>
  </si>
  <si>
    <t>IFSSP375-OP-C</t>
  </si>
  <si>
    <t>IFSSP450-OP</t>
  </si>
  <si>
    <t>Snap Action Thermostat, 4 Open Pot Fryers in System</t>
  </si>
  <si>
    <t>IFSSP475-OP</t>
  </si>
  <si>
    <t>IFSSP450-OP-T</t>
  </si>
  <si>
    <t>Electronic Thermostat control, 4 Open Pot Fryers in System</t>
  </si>
  <si>
    <t>IFSSP475-OP-T</t>
  </si>
  <si>
    <t>IFSSP450-OP-C</t>
  </si>
  <si>
    <t>Computer Control, 4 Open Pot Fryers in System</t>
  </si>
  <si>
    <t>IFSSP475-OP-C</t>
  </si>
  <si>
    <t>IFSSP550-OP</t>
  </si>
  <si>
    <t>Snap Action Thermostat, 5 Open Pot Fryers in System</t>
  </si>
  <si>
    <t>IFSSP575-OP</t>
  </si>
  <si>
    <t>IFSSP550-OP-T</t>
  </si>
  <si>
    <t>Electronic Thermostat control, 5 Open Pot Fryers in System</t>
  </si>
  <si>
    <t>IFSSP575-OP-T</t>
  </si>
  <si>
    <t>IFSSP550-OP-C</t>
  </si>
  <si>
    <t>Computer Control, 5 Open Pot Fryers in System</t>
  </si>
  <si>
    <t>IFSSP575-OP-C</t>
  </si>
  <si>
    <t>IFSSP650-OP</t>
  </si>
  <si>
    <t>Snap Action Thermostat, 6 Open Pot Fryers in System</t>
  </si>
  <si>
    <t>IFSSP675-OP</t>
  </si>
  <si>
    <t>IFSSP650-OP-T</t>
  </si>
  <si>
    <t>Electronic Thermostat control, 6 Open Pot Fryers in System</t>
  </si>
  <si>
    <t>IFSSP675-OP-T</t>
  </si>
  <si>
    <t>IFSSP650-OP-C</t>
  </si>
  <si>
    <t>Computer Control, 6 Open Pot Fryers in System</t>
  </si>
  <si>
    <t>IFSSP675-OP-C</t>
  </si>
  <si>
    <t>FRYER FILTER SYSTEMS - WITH OPEN POT FRYERS AND DRAIN STATION</t>
  </si>
  <si>
    <t>IFSCB150-OP</t>
  </si>
  <si>
    <t>Snap Action Thermostat, 1 Open Pot Fryer in System, Drain Station with Heat Lamp</t>
  </si>
  <si>
    <t>IFSCB175-OP</t>
  </si>
  <si>
    <t>IFSCB150-OP-T</t>
  </si>
  <si>
    <t>Electronic Thermostat control, 1 Open Pot Fryer in System, Drain Station with Heat Lamp</t>
  </si>
  <si>
    <t>IFSCB175-OP-T</t>
  </si>
  <si>
    <t>IFSCB150-OP-C</t>
  </si>
  <si>
    <t>Computer control , 1 Open Pot Fryer in System, Drain Station with Heat Lamp</t>
  </si>
  <si>
    <t>IFSCB175-OP-C</t>
  </si>
  <si>
    <t>Computer control, 1 Open Pot Fryer in System, Drain Station with Heat Lamp</t>
  </si>
  <si>
    <t>IFSCB250-OP</t>
  </si>
  <si>
    <t>Snap Action Thermostat, 2 Open Pot Fryers in System, Drain Station with Heat Lamp</t>
  </si>
  <si>
    <t>IFSCB275-OP</t>
  </si>
  <si>
    <t>IFSCB250-OP-T</t>
  </si>
  <si>
    <t>Electronic Thermostat control, 2 Open Pot Fryers in System, Drain Station with Heat Lamp</t>
  </si>
  <si>
    <t>IFSCB275-OP-T</t>
  </si>
  <si>
    <t>IFSCB250-OP-C</t>
  </si>
  <si>
    <t>Computer control, 2 Open Pot Fryers in System, Drain Station with Heat Lamp</t>
  </si>
  <si>
    <t>IFSCB275-OP-C</t>
  </si>
  <si>
    <t>IFSCB350-OP</t>
  </si>
  <si>
    <t>Snap Action Thermostat, 3 Open Pot Fryers in System, Drain Station with Heat Lamp</t>
  </si>
  <si>
    <t>IFSCB375-OP</t>
  </si>
  <si>
    <t>IFSCB350-OP-T</t>
  </si>
  <si>
    <t>Electronic Thermostat control, 3 Open Pot Fryers in System, Drain Station with Heat Lamp</t>
  </si>
  <si>
    <t>IFSCB375-OP-T</t>
  </si>
  <si>
    <t>IFSCB350-OP-C</t>
  </si>
  <si>
    <t>Computer control, 3 Open Pot Fryers in System, Drain Station with Heat Lamp</t>
  </si>
  <si>
    <t>IFSCB375-OP-C</t>
  </si>
  <si>
    <t>IFSCB450-OP</t>
  </si>
  <si>
    <t>Snap Action Thermostat, 4 Open Pot Fryers in System, Drain Station with Heat Lamp</t>
  </si>
  <si>
    <t>IFSCB475-OP</t>
  </si>
  <si>
    <t>IFSCB450-OP-T</t>
  </si>
  <si>
    <t>Electronic Thermostat control, 4 Open Pot Fryers in System, Drain Station with Heat Lamp</t>
  </si>
  <si>
    <t>IFSCB475-OP-T</t>
  </si>
  <si>
    <t>IFSCB450-OP-C</t>
  </si>
  <si>
    <t>Computer control, 4 Open Pot Fryers in System, Drain Station with Heat Lamp</t>
  </si>
  <si>
    <t>IFSCB475-OP-C</t>
  </si>
  <si>
    <t>IFSCB550-OP</t>
  </si>
  <si>
    <t>Snap Action Thermostat, 5 Open Pot Fryers in System, Drain Station with Heat Lamp</t>
  </si>
  <si>
    <t>IFSCB575-OP</t>
  </si>
  <si>
    <t>IFSCB550-OP-T</t>
  </si>
  <si>
    <t>Electronic Thermostat control, 5 Open Pot Fryers in System, Drain Station with Heat Lamp</t>
  </si>
  <si>
    <t>IFSCB575-OP-T</t>
  </si>
  <si>
    <t>IFSCB550-OP-C</t>
  </si>
  <si>
    <t>Computer control, 5 Open Pot Fryers in System, Drain Station with Heat Lamp</t>
  </si>
  <si>
    <t>IFSCB575-OP-C</t>
  </si>
  <si>
    <t>IFSCB650-OP</t>
  </si>
  <si>
    <t>Snap Action Thermostat, 6 Open Pot Fryers in System, Drain Station with Heat Lamp</t>
  </si>
  <si>
    <t>IFSCB675-OP</t>
  </si>
  <si>
    <t>IFSCB650-OP-T</t>
  </si>
  <si>
    <t>Electronic Thermostat control, 6 Open Pot Fryers in System, Drain Station with Heat Lamp</t>
  </si>
  <si>
    <t>IFSCB675-OP-T</t>
  </si>
  <si>
    <t>IFSCB650-OP-C</t>
  </si>
  <si>
    <t>Computer control, 6 Open Pot Fryers in System, Drain Station with Heat Lamp</t>
  </si>
  <si>
    <t>IFSCB675-OP-C</t>
  </si>
  <si>
    <t>Computer control, 6 fryers in System, Drain Station with Heat Lamp</t>
  </si>
  <si>
    <t>FRYER AND FRYER FILTER SYSTEM OPTIONS AND ACCESSORIES</t>
  </si>
  <si>
    <t>IF-BACKGUARD</t>
  </si>
  <si>
    <t>20 1/2" High backguard (no shelf) for a single fryer</t>
  </si>
  <si>
    <t>IF-S/S TANK COVER</t>
  </si>
  <si>
    <t>Stainless steel tank cover (for all fryer models)</t>
  </si>
  <si>
    <t xml:space="preserve">Stainless Steel Joiner strip </t>
  </si>
  <si>
    <t>IF-FRONT WORK SHELF</t>
  </si>
  <si>
    <t>Front work shelf. Price per fryer</t>
  </si>
  <si>
    <t>Side drain shelf (specify right or left)</t>
  </si>
  <si>
    <t>IF-S/S SIDE SPLASH</t>
  </si>
  <si>
    <t>Stainless steel side splash approx. 6" (152) per side (specify right or left)</t>
  </si>
  <si>
    <t>IF-T</t>
  </si>
  <si>
    <t>Electronic Thermostat (per fryer), add suffix "T" to model number</t>
  </si>
  <si>
    <t>IF-C</t>
  </si>
  <si>
    <t>Computer, add suffix "C" to model number, per fryer</t>
  </si>
  <si>
    <t>Heat lamp (for model IF-DS)</t>
  </si>
  <si>
    <t>IF-BASKETLIFT</t>
  </si>
  <si>
    <t>Automatic basket lifts with computerized controls. Price per fryer</t>
  </si>
  <si>
    <t>IF-FULL BASKET</t>
  </si>
  <si>
    <t>1 full size basket for all IFS models</t>
  </si>
  <si>
    <t>IF-25 BASKET</t>
  </si>
  <si>
    <t>Extra basket (for IF-25, IF-2525 and IFT-25) - each</t>
  </si>
  <si>
    <t>IF-75 BASKET</t>
  </si>
  <si>
    <t>Extra twin baskets (set of 2) for model- IFS-75 and IFS-75-OP</t>
  </si>
  <si>
    <t>IF-BASKETS</t>
  </si>
  <si>
    <t>Extra twin baskets (set of 2) for models- IFS-40, IFS-50, IFS-40-OP and IFS-50-OP</t>
  </si>
  <si>
    <t>IF-1/3 BASKETS</t>
  </si>
  <si>
    <t>Set of 1/3 size baskets (set of 3) for model IF-75 and IFS-75-OP</t>
  </si>
  <si>
    <t>IF-DC</t>
  </si>
  <si>
    <t>Touchscreen Digital Controls (price per fryer)</t>
  </si>
  <si>
    <t>IF-DC/BASKETLIFT</t>
  </si>
  <si>
    <t>Touchscreen Digital Controls with Automatic Basketlift (price per fryer)</t>
  </si>
  <si>
    <t>Gas shut-off valves (3/4" NPT)</t>
  </si>
  <si>
    <t>Gas flex hose w/quick disconnect &amp; restraining device - 3/4" NPT x 48"L</t>
  </si>
  <si>
    <t>Gas flex hose w/quick disconnect &amp; restraining device - 3/4" NPT x 60"L</t>
  </si>
  <si>
    <t>1-1/4 in SHUT OFF</t>
  </si>
  <si>
    <t>Manifold gas shut-off valves (1-1/4" NPT)</t>
  </si>
  <si>
    <t>1-1/4 in GAS QUICK DISC 60</t>
  </si>
  <si>
    <t>Gas flex hose w/quick disconnect &amp; restraining device - 1 1/4" NPT x 60"L</t>
  </si>
  <si>
    <t>IF-RECLAMATION OIL SYSTEM</t>
  </si>
  <si>
    <t>Reclamation Oil System- ROI</t>
  </si>
  <si>
    <t>IF-ELECTRONIC IGNITION</t>
  </si>
  <si>
    <t>Electronic Ignition on Fryer Filter System  / Per Vessel</t>
  </si>
  <si>
    <t>PASTA COOKERS &amp; RINSE STATIONS</t>
  </si>
  <si>
    <t>IPC-14</t>
  </si>
  <si>
    <t>Gas pasta cooker 12 gallon water capacity</t>
  </si>
  <si>
    <t>IPC-18</t>
  </si>
  <si>
    <t>Gas pasta cooker 16 gallon water capacity</t>
  </si>
  <si>
    <t>IPC-RS-14</t>
  </si>
  <si>
    <t>Stainless Steel Rinse Station</t>
  </si>
  <si>
    <t>IPC-RS-18</t>
  </si>
  <si>
    <t>OPTIONAL ACCESSORIES FOR PASTA COOKERS</t>
  </si>
  <si>
    <t>IPC-S/S VESSEL COVER</t>
  </si>
  <si>
    <t>Stainless steel vessel cover</t>
  </si>
  <si>
    <t>IPC-14 BASKET RACK</t>
  </si>
  <si>
    <t xml:space="preserve">Pasta basket rack for IPC-14 </t>
  </si>
  <si>
    <t>IPC-18 BASKET RACK</t>
  </si>
  <si>
    <t>Pasta basket rack for IPC-18</t>
  </si>
  <si>
    <t>IPC-ROUND BASKET</t>
  </si>
  <si>
    <t>Wire mesh pasta insert</t>
  </si>
  <si>
    <t>Stainless steel joiner strip</t>
  </si>
  <si>
    <t xml:space="preserve">OPTIONAL ACCESSORIES FOR RINSE STATIONS COOKERS </t>
  </si>
  <si>
    <t>IPC-RS-FAUCET</t>
  </si>
  <si>
    <t>Chrome plated swing arm hot/cold faucet</t>
  </si>
  <si>
    <t>RETHERMALIZERS</t>
  </si>
  <si>
    <t>IRT-14</t>
  </si>
  <si>
    <t>Rethermalizer - 12 gallon water capacity</t>
  </si>
  <si>
    <t>IRT-18</t>
  </si>
  <si>
    <t>Rethermalizer - 16 gallon water capacity</t>
  </si>
  <si>
    <t xml:space="preserve">36" WIDE HEAVY DUTY SPEC SERIES RANGES WITH OPEN BURNERS - IHR SERIES </t>
  </si>
  <si>
    <t>IHR-6</t>
  </si>
  <si>
    <t>Six 40,000 BTU open burners, standard oven</t>
  </si>
  <si>
    <t>IHR-6-C</t>
  </si>
  <si>
    <t>Six 40,000 BTU open burners, convection oven</t>
  </si>
  <si>
    <t>IHR-6-XB</t>
  </si>
  <si>
    <t>Six 40,000 BTU open burners, storage base</t>
  </si>
  <si>
    <t>IHR-6-P</t>
  </si>
  <si>
    <t>Six 40,000 BTU open burners, Provection oven</t>
  </si>
  <si>
    <t>IHR-6-M</t>
  </si>
  <si>
    <t>Six 40,000 BTU open burners,modular style (no base)</t>
  </si>
  <si>
    <t>IHR-4</t>
  </si>
  <si>
    <t>Four 40,000 BTU open burners 18" wide, standard oven</t>
  </si>
  <si>
    <t>IHR-4-C</t>
  </si>
  <si>
    <t>Four 40,000 BTU open burners 18" wide, convection oven</t>
  </si>
  <si>
    <t>IHR-4-XB</t>
  </si>
  <si>
    <t>Four 40,000 BTU open burners 18", storage base</t>
  </si>
  <si>
    <t>IHR-4-P</t>
  </si>
  <si>
    <t>Four 40,000 BTU open burners 18" wide, Provection Oven</t>
  </si>
  <si>
    <t>IHR-4-M</t>
  </si>
  <si>
    <t>Four 40,000 BTU open burners 18" wide,modular style (no base)</t>
  </si>
  <si>
    <t xml:space="preserve">36" WIDE HEAVY DUTY SPEC SERIES WITH OPEN BURNERS AND HOT TOPS - IHR SERIES </t>
  </si>
  <si>
    <t>IHR-2-1HT</t>
  </si>
  <si>
    <t>Two 40,000 BTU open burners, 18" wide even heat hot top, standard oven</t>
  </si>
  <si>
    <t>IHR-2-1HT-C</t>
  </si>
  <si>
    <t>Two 40,000 BTU open burners, 18" wide even heat hot top, convection oven</t>
  </si>
  <si>
    <t>IHR-2-1HT-XB</t>
  </si>
  <si>
    <t>Two 40,000 BTU open burners, 18" wide even heat hot top, storage base</t>
  </si>
  <si>
    <t>IHR-2-1HT-P</t>
  </si>
  <si>
    <t>Two 40,000 BTU open burners, 18" wide even heat hot top, provection oven</t>
  </si>
  <si>
    <t>IHR-2-1HT-M</t>
  </si>
  <si>
    <t>Two 40,000 BTU open burners, 18" wide even heat hot top,modular style (no base)</t>
  </si>
  <si>
    <t>IHR-4-1HT</t>
  </si>
  <si>
    <t>Four 40,000 BTU open burners, one 12" wide even heat hot top, standard oven</t>
  </si>
  <si>
    <t>IHR-4-1HT-C</t>
  </si>
  <si>
    <t>Four 40,000 BTU open burners, one 12" wide even heat hot top, convection oven</t>
  </si>
  <si>
    <t>IHR-4-1HT-XB</t>
  </si>
  <si>
    <t>Four 40,000 BTU open burners, one 12" wide even heat hot top, storage base</t>
  </si>
  <si>
    <t>IHR-4-1HT-P</t>
  </si>
  <si>
    <t>Four 40,000 BTU open burners, one 12" wide even heat hot top, provection oven</t>
  </si>
  <si>
    <t>IHR-4-1HT-M</t>
  </si>
  <si>
    <t>Four 40,000 BTU open burners, one 12" wide even heat hot top,modular style (no base)</t>
  </si>
  <si>
    <t>IHR-2HT-2</t>
  </si>
  <si>
    <t>Two 12" wide even heat hot tops, two 40,000 BTU open burners, standard oven</t>
  </si>
  <si>
    <t>IHR-2HT-2-C</t>
  </si>
  <si>
    <t>Two 12" wide even heat hot tops, two 40,000 BTU open burners, convection oven</t>
  </si>
  <si>
    <t>IHR-2HT-2-XB</t>
  </si>
  <si>
    <t>Two 12" wide even heat hot tops, two 40,000 BTU open burners, storage base</t>
  </si>
  <si>
    <t>IHR-2HT-2-P</t>
  </si>
  <si>
    <t>Two 12" wide even heat hot tops, two 40,000 BTU open burners, Provection oven</t>
  </si>
  <si>
    <t>IHR-2HT-2-M</t>
  </si>
  <si>
    <t>Two 12" wide even heat hot tops, two 40,000 BTU open burners,modular style (no base)</t>
  </si>
  <si>
    <t>IHR-3HT-3</t>
  </si>
  <si>
    <t>Three 12" combination 40,000 BTU open burners and even heat hot tops, standard oven</t>
  </si>
  <si>
    <t>IHR-3HT-3-C</t>
  </si>
  <si>
    <t>Three 12" combination 40,000 BTU open burners and even heat hot tops, convection oven</t>
  </si>
  <si>
    <t>IHR-3HT-3-XB</t>
  </si>
  <si>
    <t>Three 12" combination 40,000 BTU open burners and even heat hot tops, storage base</t>
  </si>
  <si>
    <t>IHR-3HT-3-P</t>
  </si>
  <si>
    <t>Three 12" combination 40,000 BTU open burners and even heat hot tops, provection oven</t>
  </si>
  <si>
    <t>IHR-3HT-3-M</t>
  </si>
  <si>
    <t>Three 12" combination 40,000 BTU open burners and even heat hot tops,modular style (no base)</t>
  </si>
  <si>
    <t xml:space="preserve">36" WIDE HEAVY DUTY SPEC SERIES WITH HOT TOPS - IHR SERIES </t>
  </si>
  <si>
    <t>IHR-2HT</t>
  </si>
  <si>
    <t>Two 18" wide even heat hot tops, standard oven</t>
  </si>
  <si>
    <t>IHR-2HT-C</t>
  </si>
  <si>
    <t>Two 18" wide even heat hot tops, convection oven</t>
  </si>
  <si>
    <t>IHR-2HT-XB</t>
  </si>
  <si>
    <t>Two 18" wide even heat hot tops, storage base</t>
  </si>
  <si>
    <t>IHR-2HT-M</t>
  </si>
  <si>
    <t>Two 18" wide even heat hot tops,modular style (no base)</t>
  </si>
  <si>
    <t>IHR-2HT-P</t>
  </si>
  <si>
    <t>Two 18" wide even heat hot tops, Provection oven</t>
  </si>
  <si>
    <t>36" WIDE HEAVY DUTY SPEC SERIES WITH GRIDDLE TOP OR FRENCH TOPS - IHR SERIES</t>
  </si>
  <si>
    <t>IHR-G36</t>
  </si>
  <si>
    <t>36" griddle top, standard oven</t>
  </si>
  <si>
    <t>IHR-G36-C</t>
  </si>
  <si>
    <t>36" griddle top, convection oven</t>
  </si>
  <si>
    <t>IHR-G36-XB</t>
  </si>
  <si>
    <t>36" griddle top, storage base</t>
  </si>
  <si>
    <t>IHR-G36-P</t>
  </si>
  <si>
    <t>36" griddle top, provection oven</t>
  </si>
  <si>
    <t>IHR-G36-M</t>
  </si>
  <si>
    <t>36" griddle top,modular style (no base)</t>
  </si>
  <si>
    <t>IHR-GT36</t>
  </si>
  <si>
    <t>36" thermo-griddle, standard oven</t>
  </si>
  <si>
    <t>IHR-GT36-C</t>
  </si>
  <si>
    <t>36" thermo-griddle, convection oven</t>
  </si>
  <si>
    <t>IHR-GT36-XB</t>
  </si>
  <si>
    <t>36" thermo-griddle, storage base</t>
  </si>
  <si>
    <t>IHR-GT36-P</t>
  </si>
  <si>
    <t>36" thermo-griddle, provection oven</t>
  </si>
  <si>
    <t>IHR-GT36-M</t>
  </si>
  <si>
    <t>36" thermo-griddle,modular style (no base)</t>
  </si>
  <si>
    <t>IHR-1FT</t>
  </si>
  <si>
    <t>36" wide french top with Ring, Cover, standard oven</t>
  </si>
  <si>
    <t>IHR-1FT-C</t>
  </si>
  <si>
    <t>36" wide french top with Ring, Cover, convection oven</t>
  </si>
  <si>
    <t>IHR-1FT-XB</t>
  </si>
  <si>
    <t>36" wide french top with Ring, Cover, open cabinet base</t>
  </si>
  <si>
    <t>IHR-1FT-P</t>
  </si>
  <si>
    <t>36" wide french top with Ring, Cover, provection oven</t>
  </si>
  <si>
    <t>IHR-1FT-M</t>
  </si>
  <si>
    <t>36" wide french top with Ring, Cover,modular style (no base)</t>
  </si>
  <si>
    <t>IHR-2FT</t>
  </si>
  <si>
    <t>Two 18" wide french tops with rings, covers, standard oven</t>
  </si>
  <si>
    <t>IHR-2FT-C</t>
  </si>
  <si>
    <t>Two 18" wide french tops with rings, covers, convection oven</t>
  </si>
  <si>
    <t>IHR-2FT-XB</t>
  </si>
  <si>
    <t>Two 18" wide french tops with rings, covers, storage base</t>
  </si>
  <si>
    <t>IHR-2FT-P</t>
  </si>
  <si>
    <t>Two 18" wide french tops with rings, covers, provection oven</t>
  </si>
  <si>
    <t>IHR-2FT-M</t>
  </si>
  <si>
    <t>Two 18" wide french tops with rings, covers,modular style (no base)</t>
  </si>
  <si>
    <t xml:space="preserve">36" WIDE HEAVY DUTY SPEC SERIES WITH GRIDDLE AND OPEN BURNERS - IHR SERIES </t>
  </si>
  <si>
    <t>IHR-G18-2</t>
  </si>
  <si>
    <t>18" griddle top, two 40,000 BTU open burners, standard oven</t>
  </si>
  <si>
    <t>IHR-G18-2-C</t>
  </si>
  <si>
    <t>18" griddle top, two 40,000 BTU open burners, convection oven</t>
  </si>
  <si>
    <t>IHR-G18-2-XB</t>
  </si>
  <si>
    <t>18" griddle top, two 40,000 BTU open burners, storage base</t>
  </si>
  <si>
    <t>IHR-G18-2-P</t>
  </si>
  <si>
    <t>18" griddle top, two 40,000 BTU open burners, Provection oven</t>
  </si>
  <si>
    <t>IHR-G18-2-M</t>
  </si>
  <si>
    <t>18" griddle top, two 40,000 BTU open burners,modular style (no base)</t>
  </si>
  <si>
    <t>IHR-GT18-2</t>
  </si>
  <si>
    <t>18"  thermo-griddle, two 40,000 BTU open burners, standard oven</t>
  </si>
  <si>
    <t>IHR-GT18-2-C</t>
  </si>
  <si>
    <t>18"  thermo-griddle, two 40,000 BTU open burners, convection oven</t>
  </si>
  <si>
    <t>IHR-GT18-2-XB</t>
  </si>
  <si>
    <t>18"  thermo-griddle, two 40,000 BTU open burners, storage base</t>
  </si>
  <si>
    <t>IHR-GT18-2-P</t>
  </si>
  <si>
    <t>IHR-GT18-2-M</t>
  </si>
  <si>
    <t>18"  thermo-griddle, two 40,000 BTU open burners,modular style (no base)</t>
  </si>
  <si>
    <t>IHR-G24-2</t>
  </si>
  <si>
    <t>24" griddle top, two 40,000 BTU open burners, standard oven</t>
  </si>
  <si>
    <t>IHR-G24-2-C</t>
  </si>
  <si>
    <t>24" griddle top, two 40,000 BTU open burners, convection oven</t>
  </si>
  <si>
    <t>IHR-G24-2-XB</t>
  </si>
  <si>
    <t>24" griddle top, two 40,000 BTU open burners, storage base</t>
  </si>
  <si>
    <t>IHR-G24-2-P</t>
  </si>
  <si>
    <t>24" griddle top, two 40,000 BTU open burners, provection oven</t>
  </si>
  <si>
    <t>IHR-G24-2-M</t>
  </si>
  <si>
    <t>24" griddle top, two 40,000 BTU open burners,modular style (no base)</t>
  </si>
  <si>
    <t>IHR-GT24-2</t>
  </si>
  <si>
    <t>24" thermo-griddle, two 40,000 BTU open burners, standard oven</t>
  </si>
  <si>
    <t>IHR-GT24-2-C</t>
  </si>
  <si>
    <t>24" thermo-griddle, two 40,000 BTU open burners, convection oven</t>
  </si>
  <si>
    <t>IHR-GT24-2-XB</t>
  </si>
  <si>
    <t>24" thermo-griddle, two 40,000 BTU open burners, storage base</t>
  </si>
  <si>
    <t>IHR-GT24-2-P</t>
  </si>
  <si>
    <t>24" thermo-griddle, two 40,000 BTU open burners, Provection oven</t>
  </si>
  <si>
    <t>IHR-GT24-2-M</t>
  </si>
  <si>
    <t>24" thermo-griddle, two 40,000 BTU open burners,modular style (no base)</t>
  </si>
  <si>
    <t xml:space="preserve">36" WIDE HEAVY DUTY SPEC SERIES WITH GRIDDLE AND HOT TOPS - IHR SERIES </t>
  </si>
  <si>
    <t>IHR-G18-1HT</t>
  </si>
  <si>
    <t>18" griddle top, 18" wide even heat hot top, standard oven</t>
  </si>
  <si>
    <t>IHR-G18-1HT-C</t>
  </si>
  <si>
    <t>18" griddle top, 18" wide even heat hot top, convection oven</t>
  </si>
  <si>
    <t>IHR-G18-1HT-XB</t>
  </si>
  <si>
    <t>18" griddle top, 18" wide even heat hot top, storage base</t>
  </si>
  <si>
    <t>IHR-G18-1HT-P</t>
  </si>
  <si>
    <t>18" griddle top, 18" wide even heat hot top, Provection oven</t>
  </si>
  <si>
    <t>IHR-G18-1HT-M</t>
  </si>
  <si>
    <t>18" griddle top, 18" wide even heat hot top,modular style (no base)</t>
  </si>
  <si>
    <t>IHR-GT18-1HT</t>
  </si>
  <si>
    <t>18" thermo-griddle, 18" wide even heat hot top, standard oven</t>
  </si>
  <si>
    <t>IHR-GT18-1HT-C</t>
  </si>
  <si>
    <t>18" thermo-griddle, 18" wide even heat hot top, convection oven</t>
  </si>
  <si>
    <t>IHR-GT18-1HT-XB</t>
  </si>
  <si>
    <t>18" thermo-griddle, 18" wide even heat hot top, storage base</t>
  </si>
  <si>
    <t>IHR-GT18-1HT-P</t>
  </si>
  <si>
    <t>18" thermo-griddle, 18" wide even heat hot top, provection oven</t>
  </si>
  <si>
    <t>IHR-GT18-1HT-M</t>
  </si>
  <si>
    <t>18" thermo-griddle, 18" wide even heat hot top,modular style (no base)</t>
  </si>
  <si>
    <t>36" WIDE HEAVY DUTY SPEC SERIES WITH PLANCHA TOP - IHR SERIES</t>
  </si>
  <si>
    <t>IHR-PL36</t>
  </si>
  <si>
    <t>36" plancha top griddle, standard oven</t>
  </si>
  <si>
    <t>IHR-PL36-C</t>
  </si>
  <si>
    <t>36" plancha top griddle, convection oven</t>
  </si>
  <si>
    <t>IHR-PL36-XB</t>
  </si>
  <si>
    <t>36" plancha top griddle, storage base</t>
  </si>
  <si>
    <t>IHR-PL36-P</t>
  </si>
  <si>
    <t>36" plancha top griddle, provection oven</t>
  </si>
  <si>
    <t>IHR-PL36-M</t>
  </si>
  <si>
    <t>36" plancha top griddle, modular style (no base)</t>
  </si>
  <si>
    <t>36" WIDE HEAVY DUTY SPEC SERIES RADIANT CHAR-BROILERS OR WOK TOP - IHR SERIES</t>
  </si>
  <si>
    <t>IHR-RB</t>
  </si>
  <si>
    <t>36" radiant char-broiler, Standard oven</t>
  </si>
  <si>
    <t>IHR-RB-C</t>
  </si>
  <si>
    <t xml:space="preserve">36" radiant char-broiler,Convection oven </t>
  </si>
  <si>
    <t>IHR-RB-P</t>
  </si>
  <si>
    <t>36" radiant char-broiler, provection oven</t>
  </si>
  <si>
    <t>IHR-RB-XB</t>
  </si>
  <si>
    <t>36" radiant char-broiler, Open Cabinet Base</t>
  </si>
  <si>
    <t>IHR-RB-M</t>
  </si>
  <si>
    <t>36" radiant char-broiler,modular style (no base)</t>
  </si>
  <si>
    <t>HEAVY DUTY SPEC SERIES ADD-A-UNIT RANGES - 12" WIDE</t>
  </si>
  <si>
    <t>IHR-2-12-XB</t>
  </si>
  <si>
    <t>Two 40,000 BTU open burners, 12" wide open cabinet base</t>
  </si>
  <si>
    <t>IHR-2-12-M</t>
  </si>
  <si>
    <t>Two 40,000 BTU open burners, 12" wide modular style (no base)</t>
  </si>
  <si>
    <t>IHR-1HT-12-XB</t>
  </si>
  <si>
    <t>Even heat hot top 30,000 BTU, 12" wide open cabinet base</t>
  </si>
  <si>
    <t>IHR-1HT-12-M</t>
  </si>
  <si>
    <t>Even heat hot top 30,000 BTU, 12" wide modular style (no base)</t>
  </si>
  <si>
    <t>IHR-G12-XB</t>
  </si>
  <si>
    <t>12" griddle top 30,000 BTU with Open Cabinet Base</t>
  </si>
  <si>
    <t>IHR-G12-M</t>
  </si>
  <si>
    <t>12" griddle top 30,000 BTU modular style (no base)</t>
  </si>
  <si>
    <t>IHR-GT12-XB</t>
  </si>
  <si>
    <t>12" Thermo-Griddle Top 30,000 BTU with Open Cabinet Base</t>
  </si>
  <si>
    <t>IHR-GT12-M</t>
  </si>
  <si>
    <t>12" Thermo-Griddle top 30,000 BTU  modular style (no base)with thermostat</t>
  </si>
  <si>
    <t>HEAVY DUTY SPEC SERIES ADD-A-UNIT RANGES - 18" WIDE</t>
  </si>
  <si>
    <t>IHR-2-18-XB</t>
  </si>
  <si>
    <t>Two 40,000 BTU open burners, 18" wide open cabinet base</t>
  </si>
  <si>
    <t>IHR-2-18-M</t>
  </si>
  <si>
    <t>Two 40,000 BTU open burners, 18" wide modular style (no base)</t>
  </si>
  <si>
    <t>IHR-1HT-18-XB</t>
  </si>
  <si>
    <t>Even heat hot top 40,000 BTU, 18" wide open cabinet base</t>
  </si>
  <si>
    <t>IHR-1HT-18-M</t>
  </si>
  <si>
    <t>Even heat hot top 40,000 BTU, 18" wide modular style (no base)</t>
  </si>
  <si>
    <t>IHR-G18-XB</t>
  </si>
  <si>
    <t>18" griddle top 40,000 BTU with Open Cabinet Base</t>
  </si>
  <si>
    <t>IHR-G18-M</t>
  </si>
  <si>
    <t>18" griddle top 40,000 BTU modular style (no base)</t>
  </si>
  <si>
    <t>IHR-GT18-XB</t>
  </si>
  <si>
    <t>18" Thermo-Griddle top 40,000 BTU with Open Cabinet Base</t>
  </si>
  <si>
    <t>IHR-GT18-M</t>
  </si>
  <si>
    <t>18" Thermo-Griddle top 40,000 BTU  modular style (no base) with thermostat</t>
  </si>
  <si>
    <t>HEAVY DUTY SPEC SERIES ADD-A-UNIT RANGES - 24" WIDE</t>
  </si>
  <si>
    <t>IHR-4-24-XB</t>
  </si>
  <si>
    <t>Four 40,000 BTU open burners, 24" wide open cabinet base</t>
  </si>
  <si>
    <t>IHR-4-24-M</t>
  </si>
  <si>
    <t>Four 40,000 BTU open burners, 24" wide modular style (no base)</t>
  </si>
  <si>
    <t>IHR-2HT-24-XB</t>
  </si>
  <si>
    <t>Two Even heat hot tops, 24" wide open cabinet base</t>
  </si>
  <si>
    <t>IHR-2HT-24-M</t>
  </si>
  <si>
    <t>Two Even heat hot tops, 24" wide modular style (no base)</t>
  </si>
  <si>
    <t>IHR-G24-XB</t>
  </si>
  <si>
    <t>24" griddle top 60,000 BTU with Open Cabinet Base</t>
  </si>
  <si>
    <t>IHR-G24-M</t>
  </si>
  <si>
    <t>24" griddle top 60,000 BTU modular style (no base)</t>
  </si>
  <si>
    <t>IHR-GT-24-XB</t>
  </si>
  <si>
    <t>24" Thermo-Griddle top 60,000 BTU with Open Cabinet Base</t>
  </si>
  <si>
    <t>IHR-GT-24-M</t>
  </si>
  <si>
    <t>24" Thermo-Griddle top 60,000 BTUmodular style (no base)</t>
  </si>
  <si>
    <t xml:space="preserve">HEAVY DUTY SALAMANDER BROILER </t>
  </si>
  <si>
    <t>IHSB-36</t>
  </si>
  <si>
    <t xml:space="preserve">36" Salamander broiler </t>
  </si>
  <si>
    <t xml:space="preserve">HEAVY DUTY CHEESE MELTER BROILER </t>
  </si>
  <si>
    <t>IHCM-36</t>
  </si>
  <si>
    <t>36" Cheese melter</t>
  </si>
  <si>
    <t>10-37267</t>
  </si>
  <si>
    <t>Set of reinforcement channels  for IHR- broilers</t>
  </si>
  <si>
    <t>HEAVY DUTY SPEC SERIES SPREADER CABINETS - RANGE MATCH</t>
  </si>
  <si>
    <t>IHR-12SP</t>
  </si>
  <si>
    <t>12" Wide S/S spreader with open cabinet base</t>
  </si>
  <si>
    <t>IHR-18SP</t>
  </si>
  <si>
    <t>18" Wide S/S spreader with open cabinet base</t>
  </si>
  <si>
    <t>IHR-24SP</t>
  </si>
  <si>
    <t>24" Wide S/S spreader with open cabinet base</t>
  </si>
  <si>
    <t>IHR-36SP</t>
  </si>
  <si>
    <t>36" Wide S/S spreader with open cabinet base</t>
  </si>
  <si>
    <t>OPTIONS AND ACCESSORIES FOR HEAVY DUTY SPEC SERIES UNITS</t>
  </si>
  <si>
    <t>IHR-WOK RING</t>
  </si>
  <si>
    <t>Wok ring 10" (fits over any IHR series open burner top grate)</t>
  </si>
  <si>
    <t>Chrome griddle top (add "CG), per lineal foot</t>
  </si>
  <si>
    <t>HIGH MASS</t>
  </si>
  <si>
    <t>High Mass 650° Oven</t>
  </si>
  <si>
    <t xml:space="preserve"> 1 1/4" N.P.T. Gas shut-off valve</t>
  </si>
  <si>
    <t>IHR-1 1/4 REAR GAS</t>
  </si>
  <si>
    <t>1 1/4" rear gas connection (batteries up to 600,000 BTU)</t>
  </si>
  <si>
    <t>IHR-1 1/4 REG</t>
  </si>
  <si>
    <t>1 1/4" N.P.T. Pressure regulator</t>
  </si>
  <si>
    <t>1 1/4" x 5 ft.Gas flex hose and quick disconnect with restraining device</t>
  </si>
  <si>
    <t>3/4" N.P.T. Gas shut-off valve</t>
  </si>
  <si>
    <t>IHR-3/4 REG</t>
  </si>
  <si>
    <t>3/4" N.P.T. Pressure regulator</t>
  </si>
  <si>
    <t>3/4" x 5 ft. Gas flex hose and quick disconnect with restraining device</t>
  </si>
  <si>
    <t>IHR-OVEN RACK</t>
  </si>
  <si>
    <t>Extra Chrome oven rack (Specify Standard or Convection)</t>
  </si>
  <si>
    <t>IHR-48 S/S LEDGE</t>
  </si>
  <si>
    <t>Stainless steel common front landing ledge, 48" wide</t>
  </si>
  <si>
    <t>IHR-54 S/S LEDGE</t>
  </si>
  <si>
    <t>Stainless steel common front landing ledge, 54" wide</t>
  </si>
  <si>
    <t>IHR-60 S/S LEDGE</t>
  </si>
  <si>
    <t>Stainless steel common front landing ledge, 60" wide</t>
  </si>
  <si>
    <t>IHR-72 S/S LEDGE</t>
  </si>
  <si>
    <t>Stainless steel common front landing ledge, 72" wide</t>
  </si>
  <si>
    <t>IHR-84 S/S LEDGE</t>
  </si>
  <si>
    <t>Stainless steel common front landing ledge, 84" wide</t>
  </si>
  <si>
    <t>IHR-96 S/S LEDGE</t>
  </si>
  <si>
    <t>Stainless steel common front landing ledge, 96" wide</t>
  </si>
  <si>
    <t>IHR-108 S/S LEDGE</t>
  </si>
  <si>
    <t>Stainless steel common front landing ledge, 108" wide</t>
  </si>
  <si>
    <t>IHR-120 S/S LEDGE</t>
  </si>
  <si>
    <t>Stainless steel common front landing ledge, 120" wide</t>
  </si>
  <si>
    <t>IHR-S/S INTERIOR CABINET BASE 12 in and 18 in</t>
  </si>
  <si>
    <t xml:space="preserve">Stainless steel interior on 12" and 18" open cabinet base (-XB) </t>
  </si>
  <si>
    <t>IHR-S/S INTERIOR CABINET BASE 24 in and 36 in</t>
  </si>
  <si>
    <t>Stainless steel interior on open cab. Base (-XB) 24" and 36"</t>
  </si>
  <si>
    <t>IHR-18 S/S  SHELF</t>
  </si>
  <si>
    <t>Stainless steel center shelf in open cabinet - 12" and 18" wide cabinet base</t>
  </si>
  <si>
    <t>IHR-24 S/S  SHELF</t>
  </si>
  <si>
    <t>Stainless steel center shelf in open cabinet - 24" and 36" wide cabinet base</t>
  </si>
  <si>
    <t>Stainless steel single door on open cabinet - 12", 18" and 24"</t>
  </si>
  <si>
    <t xml:space="preserve">Stainless steel double door on open cabinet - 36" wide </t>
  </si>
  <si>
    <t>Optional electric Bain-Marie with s/s door &amp; faucet (add "BM") - for 18", 24" or 36"</t>
  </si>
  <si>
    <t>IHR-LEGS</t>
  </si>
  <si>
    <t>Welded on 4" legs for modular units, set of 4</t>
  </si>
  <si>
    <t>Reinforcement Channels for Salamander Broilers</t>
  </si>
  <si>
    <t>17" HIGH (432 mm) STAINLESS STEEL BACKGUARDS. NO SHELF. FOR HEAVY DUTY SPEC SERIES RANGES</t>
  </si>
  <si>
    <t>BG-12</t>
  </si>
  <si>
    <t>12" Wide Stainless steel front</t>
  </si>
  <si>
    <t>BG-18</t>
  </si>
  <si>
    <t>18" Wide Stainless steel front</t>
  </si>
  <si>
    <t>BG-24</t>
  </si>
  <si>
    <t>24" Wide Stainless steel front</t>
  </si>
  <si>
    <t>BG-36</t>
  </si>
  <si>
    <t>36" Wide Stainless steel front</t>
  </si>
  <si>
    <t>BG-48</t>
  </si>
  <si>
    <t>48" Wide Stainless steel front</t>
  </si>
  <si>
    <t>BG-54</t>
  </si>
  <si>
    <t>54" Wide Stainless steel front</t>
  </si>
  <si>
    <t>BG-60</t>
  </si>
  <si>
    <t>60" Wide Stainless steel front</t>
  </si>
  <si>
    <t>BG-72</t>
  </si>
  <si>
    <t>72" Wide Stainless steel front</t>
  </si>
  <si>
    <t>BG-84</t>
  </si>
  <si>
    <t>84" Wide Stainless steel front</t>
  </si>
  <si>
    <t>BG-96</t>
  </si>
  <si>
    <t>96" Wide Stainless steel front</t>
  </si>
  <si>
    <t>BG-108</t>
  </si>
  <si>
    <t>108" Wide Stainless steel front</t>
  </si>
  <si>
    <t>BG-120</t>
  </si>
  <si>
    <t>120" Wide Stainless steel front</t>
  </si>
  <si>
    <t>20 1/2" HIGH (521 mm) STAINLESS STEEL BACKGUARD WITH SINGLE HIGH SHELF FOR HEAVY DUTY SPEC SERIES RANGES</t>
  </si>
  <si>
    <t>SHS-12</t>
  </si>
  <si>
    <t>SHS-18</t>
  </si>
  <si>
    <t>SHS-24</t>
  </si>
  <si>
    <t>SHS-36</t>
  </si>
  <si>
    <t>SHS-48</t>
  </si>
  <si>
    <t>SHS-54</t>
  </si>
  <si>
    <t>SHS-60</t>
  </si>
  <si>
    <t>SHS-72</t>
  </si>
  <si>
    <t>SHS-84</t>
  </si>
  <si>
    <t>SHS-96</t>
  </si>
  <si>
    <t>SHS-108</t>
  </si>
  <si>
    <t>SHS-120</t>
  </si>
  <si>
    <t>35" HIGH (889 mm)STAINLESS STEEL BACKGUARDS WITH  DOUBLE DECK HIGH SHELVES FOR HEAVY DUTY SPEC SERIES RANGES</t>
  </si>
  <si>
    <t>DHS-12</t>
  </si>
  <si>
    <t>DHS-18</t>
  </si>
  <si>
    <t>DHS-24</t>
  </si>
  <si>
    <t>DHS-36</t>
  </si>
  <si>
    <t>DHS-48</t>
  </si>
  <si>
    <t>DHS-54</t>
  </si>
  <si>
    <t>DHS-60</t>
  </si>
  <si>
    <t>DHS-72</t>
  </si>
  <si>
    <t>DHS-84</t>
  </si>
  <si>
    <t>DHS-96</t>
  </si>
  <si>
    <t>DHS-108</t>
  </si>
  <si>
    <t>DHS-120</t>
  </si>
  <si>
    <t>STAINLESS STEEL STANDS FOR HEAVY DUTY SPEC SERIES MODULAR RANGES</t>
  </si>
  <si>
    <t>IHMS-18</t>
  </si>
  <si>
    <t>18" Wide stainless steel stand for modular equipment</t>
  </si>
  <si>
    <t>IHMS-24</t>
  </si>
  <si>
    <t>24" Wide stainless steel stand for modular equipment</t>
  </si>
  <si>
    <t>IHMS-36</t>
  </si>
  <si>
    <t>36" Wide stainless steel stand for modular equipment</t>
  </si>
  <si>
    <t>IHMS-54</t>
  </si>
  <si>
    <t>54" Wide stainless steel stand for modular equipment</t>
  </si>
  <si>
    <t>IHMS-72</t>
  </si>
  <si>
    <t>72" Wide stainless steel stand for modular equipment</t>
  </si>
  <si>
    <t>IHMS-90</t>
  </si>
  <si>
    <t>90" Wide stainless steel stand for modular equipment</t>
  </si>
  <si>
    <t>OPTIONS &amp; ACCESSORIES FOR HEAVY DUTY SPEC SERIES STANDS</t>
  </si>
  <si>
    <t>HEAVY DUTY SPEC SERIES FRYERS AND DRAIN STATIONS</t>
  </si>
  <si>
    <t>IHR-F2525</t>
  </si>
  <si>
    <t>Two 25 lbs. 1/2 size split pot stainless steel fry pot</t>
  </si>
  <si>
    <t>IHR-F50</t>
  </si>
  <si>
    <t>50 lbs. stainless steel fry pot</t>
  </si>
  <si>
    <t>IHR-F75</t>
  </si>
  <si>
    <t>75 lbs. stainless steel fry pot</t>
  </si>
  <si>
    <t>IHR-F-DS</t>
  </si>
  <si>
    <t>15-1/2" Wide drain station storage cabinet (no filter), 4" deep stainless steel drain pan</t>
  </si>
  <si>
    <t>IHR-F-DS-75</t>
  </si>
  <si>
    <t>19-1/2" Wide drain station storage cabinet (no filter), 4" deep stainless steel drain pan</t>
  </si>
  <si>
    <t xml:space="preserve">OPTIONS &amp; ACCESSORIES FOR HEAVY DUTY SPEC SERIES FRYERS </t>
  </si>
  <si>
    <t>IHR-F-BACKGUARD</t>
  </si>
  <si>
    <t>17" High stainless steel backguard (no shelf)</t>
  </si>
  <si>
    <t>IHR-F-S/S TANK COVE</t>
  </si>
  <si>
    <t>Stainless steel tank cover</t>
  </si>
  <si>
    <t>Computer fry control (add "C" to model number). Price per fryer</t>
  </si>
  <si>
    <t>IHR-TWIN BASKETS</t>
  </si>
  <si>
    <t>Extra twin baskets for models IHR-40, IHR-50 set of 2</t>
  </si>
  <si>
    <t>IHR-75-TWIN BASKETS</t>
  </si>
  <si>
    <t>Extra twin baskets for model IHR-75 set of 2</t>
  </si>
  <si>
    <t>IF-FULL SIZE BASKET</t>
  </si>
  <si>
    <t>Full size basket, all fryer models</t>
  </si>
  <si>
    <t xml:space="preserve">3/4" N.P.T. Gas shut-off valve </t>
  </si>
  <si>
    <t>3/4" N.P.T. x 5 ft Gas flex hose and quick connect with restraining device</t>
  </si>
  <si>
    <t xml:space="preserve">1 1/4" N.P.T. Gas shut-off valve </t>
  </si>
  <si>
    <t>1 1/4" N.P.T. x 5 ft Gas flex hose and quick connect with restraining device</t>
  </si>
  <si>
    <t>Set of 4 Swivel casters, 2 with brakes for fryers and drain stations</t>
  </si>
  <si>
    <t>Heat lamp for IHR-F-DS, IHR-F-DS-75</t>
  </si>
  <si>
    <t>IHR-F-DRAIN PAN</t>
  </si>
  <si>
    <t>Stainless steel drain pan, 4" (102) D for drain station</t>
  </si>
  <si>
    <t>HEAVY DUTY SPEC SERIES SERIES SIZZLE 'N CHILL SYSTEMS</t>
  </si>
  <si>
    <t>IHR-XX-RM-36</t>
  </si>
  <si>
    <t>Remote Refrigeration, Two 27 1/4" Drawers. Cooktop options extra</t>
  </si>
  <si>
    <t>IHR-XX-SC-36</t>
  </si>
  <si>
    <t>Self-contained, Two 27 1/4" Drawers. Cooktop options extra</t>
  </si>
  <si>
    <t>IHR-XX-RM-72</t>
  </si>
  <si>
    <t>Remote Refrigeration, 2 27 1/4" and Two 14 3/8" Drawers. Cooktop options extra</t>
  </si>
  <si>
    <t>IHR-XX-SC-72</t>
  </si>
  <si>
    <t>Self-contained, Two 27 1/4" and Two 14 3/8" Drawers. Cooktop options extra</t>
  </si>
  <si>
    <t>GAS TURBO-FLOW PROVECTION OVENS</t>
  </si>
  <si>
    <t>PRV-1</t>
  </si>
  <si>
    <t>Gas Model, Single deck Oven</t>
  </si>
  <si>
    <t>PRV-2</t>
  </si>
  <si>
    <t>Gas Model, Double Deck Oven</t>
  </si>
  <si>
    <t>PRV-3</t>
  </si>
  <si>
    <t xml:space="preserve">Gas Model, Triple Deck Oven </t>
  </si>
  <si>
    <t>PROVECTION OVEN ACCESSORIES</t>
  </si>
  <si>
    <t>Casters</t>
  </si>
  <si>
    <t>PRV-STAND-2</t>
  </si>
  <si>
    <t>2 unit stand</t>
  </si>
  <si>
    <t>PRV-STAND-1</t>
  </si>
  <si>
    <t>1 unit stand</t>
  </si>
  <si>
    <t>PR-26 OVEN RACK</t>
  </si>
  <si>
    <t>Extra Oven Rack</t>
  </si>
  <si>
    <t>GAS TURBO-FLOW CONVECTION OVENS</t>
  </si>
  <si>
    <t>PCVG-1</t>
  </si>
  <si>
    <t>Gas Model, Single deck, standard depth</t>
  </si>
  <si>
    <t>PCVG-2</t>
  </si>
  <si>
    <t>Gas Model, Double deck, standard depth</t>
  </si>
  <si>
    <t>PCVDG-1</t>
  </si>
  <si>
    <t>Gas Model, Single deck, bakery depth</t>
  </si>
  <si>
    <t>PCVDG-2</t>
  </si>
  <si>
    <t>Gas Model, Double deck, bakery depth</t>
  </si>
  <si>
    <t>TURBO-FLOW CONVECTION OVEN OPTIONS</t>
  </si>
  <si>
    <t>ICV-COOK AND HOLD</t>
  </si>
  <si>
    <t>Cook and hold feature. Price per deck</t>
  </si>
  <si>
    <t>ICV-S/S BACK</t>
  </si>
  <si>
    <t>Stainless steel enclosure back, per deck</t>
  </si>
  <si>
    <t>ICV-1 S/S RACK ASSM</t>
  </si>
  <si>
    <t>Stainless steel bottom shelf, adjustable rack supports, PCVG-1</t>
  </si>
  <si>
    <t>ICVD-1 S/S RACK ASSM</t>
  </si>
  <si>
    <t>Stainless steel bottom shelf, adjustable rack supports, PCVDG-1</t>
  </si>
  <si>
    <t>ICV-1 S/S BOTTOM SHELF</t>
  </si>
  <si>
    <t>Stainless steel stand bottom shelf only, PCVG-1</t>
  </si>
  <si>
    <t>ICVD-1 S/S BOTTOM SHELF</t>
  </si>
  <si>
    <t>Stainless steel stand bottom shelf only, PCVDG-1</t>
  </si>
  <si>
    <t>ICV-OVEN RACKS</t>
  </si>
  <si>
    <t>Extra oven racks, PCVG, PCVDG, each</t>
  </si>
  <si>
    <t>ICV-1 VENT</t>
  </si>
  <si>
    <t>Direct connect vent, PCVG-1, PCVDG-1</t>
  </si>
  <si>
    <t>ICV-2 VENT</t>
  </si>
  <si>
    <t>Direct connect vent, PCVG-2, PCVDG-2</t>
  </si>
  <si>
    <t>ICV-ONE POINT GAS</t>
  </si>
  <si>
    <t>One point gas connection for double stack ovens</t>
  </si>
  <si>
    <t>ICV-STACKKIT W/LEGS</t>
  </si>
  <si>
    <t>Stack kit with 6" stainless steel legs</t>
  </si>
  <si>
    <t>480 VOLT PCVE</t>
  </si>
  <si>
    <t>480 volts (per deck)</t>
  </si>
  <si>
    <t>PROFESSIONAL COUNTERTOP BROILER</t>
  </si>
  <si>
    <t>PSB36</t>
  </si>
  <si>
    <t xml:space="preserve">Gas Model, Professional Countertop Broiler </t>
  </si>
  <si>
    <t>PSB48</t>
  </si>
  <si>
    <t>PSB60</t>
  </si>
  <si>
    <t>PROFESSIONAL BROILER OPTIONAL ACCESSORIES</t>
  </si>
  <si>
    <t>PSBS36</t>
  </si>
  <si>
    <t>36" Wide stainless steel stand for a PSB36</t>
  </si>
  <si>
    <t>PSBS48</t>
  </si>
  <si>
    <t>48" Wide stainless steel stand for a PSB48</t>
  </si>
  <si>
    <t>PSBS60</t>
  </si>
  <si>
    <t>60" Wide stainless steel stand for a PSB60</t>
  </si>
  <si>
    <t xml:space="preserve">PROFESSIONAL COUNTERTOP HOT PLATE </t>
  </si>
  <si>
    <t>PSH424</t>
  </si>
  <si>
    <t xml:space="preserve">Gas Model, Professional Hot Plate - 4 Burners 24"  wide </t>
  </si>
  <si>
    <t>PSH636</t>
  </si>
  <si>
    <t xml:space="preserve">Gas Model, Professional Hot Plate - 6 Burners 36"  wide </t>
  </si>
  <si>
    <t>PSH848</t>
  </si>
  <si>
    <t xml:space="preserve">Gas Model, Professional Hot Plate - 8 Burners 48" wide </t>
  </si>
  <si>
    <t>PSH1060</t>
  </si>
  <si>
    <t xml:space="preserve">Gas Model, Professional Hot Plate - 10 Burners 60" wide </t>
  </si>
  <si>
    <t>PROFESSIONAL HOT PLATE OPTIONAL ACCESSORIES</t>
  </si>
  <si>
    <t>PSHS24</t>
  </si>
  <si>
    <t>36" Wide stainless steel stand for a PSH424</t>
  </si>
  <si>
    <t>PSHS36</t>
  </si>
  <si>
    <t>48" Wide stainless steel stand for a PSH636</t>
  </si>
  <si>
    <t>PSHS48</t>
  </si>
  <si>
    <t>60" Wide stainless steel stand for a PSH848</t>
  </si>
  <si>
    <t>PSHS60</t>
  </si>
  <si>
    <t>60" Wide stainless steel stand for a PSH1060</t>
  </si>
  <si>
    <t xml:space="preserve">HIGH EFFICIENCY GRIDDLE </t>
  </si>
  <si>
    <t>IHEG-24</t>
  </si>
  <si>
    <t>24" Wide High Efficiency Griddle with Infra-Red Burners</t>
  </si>
  <si>
    <t>IHEG-36</t>
  </si>
  <si>
    <t>36" Wide High Efficiency Griddle with Infra-Red Burners</t>
  </si>
  <si>
    <t>IHEG-48</t>
  </si>
  <si>
    <t>48" Wide High Efficiency Griddle with Infra-Red Burners</t>
  </si>
  <si>
    <t>IHEG-60</t>
  </si>
  <si>
    <t>60" Wide High Efficiency Griddle with Infra-Red Burners</t>
  </si>
  <si>
    <t>IHEG-72</t>
  </si>
  <si>
    <t>72" Wide High Efficiency Griddle with Infra-Red Burners</t>
  </si>
  <si>
    <t>HIGH EFFICIENCY GRIDDLE OPTIONAL ACCESSORIES</t>
  </si>
  <si>
    <t>IHEG-24S</t>
  </si>
  <si>
    <t>24" Wide stainless steel stand for IHEG-24</t>
  </si>
  <si>
    <t>IHEG-36S</t>
  </si>
  <si>
    <t>36" Wide stainless steel stand for IHEG-36</t>
  </si>
  <si>
    <t>IHEG-48S</t>
  </si>
  <si>
    <t>48" Wide stainless steel stand for IHEG-48</t>
  </si>
  <si>
    <t>IHEG-60S</t>
  </si>
  <si>
    <t>60" Wide stainless steel stand for IHEG-60</t>
  </si>
  <si>
    <t>IHEG-72S</t>
  </si>
  <si>
    <t>72" Wide stainless steel stand for IHEG-72</t>
  </si>
  <si>
    <t xml:space="preserve">PROFESSIONAL COUNTERTOP GRIDDLE </t>
  </si>
  <si>
    <t>PSG36</t>
  </si>
  <si>
    <t xml:space="preserve">Gas Model, 36" wide Professional Countertop Griddle </t>
  </si>
  <si>
    <t>PSG48</t>
  </si>
  <si>
    <t xml:space="preserve">Gas Model, 48" wide Professional Countertop Griddle </t>
  </si>
  <si>
    <t>PSG60</t>
  </si>
  <si>
    <t xml:space="preserve">Gas Model, 60" wide Professional Countertop Griddle </t>
  </si>
  <si>
    <t>PROFESSIONAL GRIDDLE OPTIONAL ACCESSORIES</t>
  </si>
  <si>
    <t>PSG36S</t>
  </si>
  <si>
    <t>36" Wide stainless steel stand for a PSG36</t>
  </si>
  <si>
    <t>PSG48S</t>
  </si>
  <si>
    <t>48" Wide stainless steel stand for a PSG48</t>
  </si>
  <si>
    <t>PSG60S</t>
  </si>
  <si>
    <t>60" Wide stainless steel stand for a PSG60</t>
  </si>
  <si>
    <t>STEAKHOUSE BROILERS WITH 3-POSITION ADJUSTABLE TOP GRATES</t>
  </si>
  <si>
    <t>IAB-24</t>
  </si>
  <si>
    <t>24" Wide Counter top model with cast iron or stainless steel radiants (specify at time of order)</t>
  </si>
  <si>
    <t>IAB-30</t>
  </si>
  <si>
    <t>30" Wide Counter top model with cast iron or stainless steel radiants (specify at time of order)</t>
  </si>
  <si>
    <t>IAB-36</t>
  </si>
  <si>
    <t>36" Wide Counter top model with cast iron or stainless steel radiants (specify at time of order)</t>
  </si>
  <si>
    <t>IAB-48</t>
  </si>
  <si>
    <t>48" Wide Counter top model with cast iron or stainless steel radiants (specify at time of order)</t>
  </si>
  <si>
    <t>IAB-60</t>
  </si>
  <si>
    <t>60" Wide Counter top model with cast iron or stainless steel radiants (specify at time of order)</t>
  </si>
  <si>
    <t>IAB-72</t>
  </si>
  <si>
    <t>72" Wide Counter top model with cast iron or stainless steel radiants (specify at time of order)</t>
  </si>
  <si>
    <t>IABF-24</t>
  </si>
  <si>
    <t>24" Wide Floor model with cast iron or stainless steel radiants (specify at time of order) and open cabinet base</t>
  </si>
  <si>
    <t>IABF-30</t>
  </si>
  <si>
    <t>30" Wide Floor model with cast iron or stainless steel radiants (specify at time of order) and open cabinet base</t>
  </si>
  <si>
    <t>IABF-36</t>
  </si>
  <si>
    <t>36" Wide Floor model with cast iron or stainless steel radiants (specify at time of order) and open cabinet base</t>
  </si>
  <si>
    <t>IABF-48</t>
  </si>
  <si>
    <t>48" Wide Floor model with cast iron or stainless steel radiants (specify at time of order) and open cabinet base</t>
  </si>
  <si>
    <t>IABF-60</t>
  </si>
  <si>
    <t>60" Wide Floor model with cast iron or stainless steel radiants (specify at time of order) and open cabinet base</t>
  </si>
  <si>
    <t>IABF-72</t>
  </si>
  <si>
    <t>72" Wide Floor model with cast iron or stainless steel radiants (specify at time of order) and open cabinet base</t>
  </si>
  <si>
    <t>STEAKHOUSE BROILER STANDS</t>
  </si>
  <si>
    <t>IABT-24</t>
  </si>
  <si>
    <t>24" stainless steel stand for IAB-24 units</t>
  </si>
  <si>
    <t>IABT-30</t>
  </si>
  <si>
    <t>30" stainless steel stand for IAB-30 units</t>
  </si>
  <si>
    <t>IABT-36</t>
  </si>
  <si>
    <t>36" Stainless steel stand for IAB-36 units</t>
  </si>
  <si>
    <t>IABT-48</t>
  </si>
  <si>
    <t>48" stainless steel stand for IAB-48 units</t>
  </si>
  <si>
    <t>IABT-60</t>
  </si>
  <si>
    <t>60" stainless steel stand for IAB-60 units</t>
  </si>
  <si>
    <t>IABT-72</t>
  </si>
  <si>
    <t>72" stainless steel stand for IAB-72 units</t>
  </si>
  <si>
    <t>STEAKHOUSE BROILER OPTIONAL ACCESSORIES</t>
  </si>
  <si>
    <t>IAB-24 SHELF</t>
  </si>
  <si>
    <t>8" deep Stainless steel front shelf, 24" wide</t>
  </si>
  <si>
    <t>IAB-30 SHELF</t>
  </si>
  <si>
    <t>8" deep Stainless steel front shelf, 30" wide</t>
  </si>
  <si>
    <t>IAB-36 SHELF</t>
  </si>
  <si>
    <t>8" deep Stainless steel front shelf, 36" wide</t>
  </si>
  <si>
    <t>IAB-48 SHELF</t>
  </si>
  <si>
    <t>8" deep Stainless steel front shelf, 48" wide</t>
  </si>
  <si>
    <t>IAB-60 SHELF</t>
  </si>
  <si>
    <t>8" deep Stainless steel front shelf, 60" wide</t>
  </si>
  <si>
    <t>IAB-72 SHELF</t>
  </si>
  <si>
    <t>8" deep Stainless steel front shelf, 72" wide</t>
  </si>
  <si>
    <t>IAB-LEGS</t>
  </si>
  <si>
    <t>Stainless steel legs welded on broiler (set of 4)</t>
  </si>
  <si>
    <t>Set of 4 Swivel casters, 2 with brakes for stand</t>
  </si>
  <si>
    <t>Set of 6 Swivel casters, 3 with brakes for 60" and 72" wide stand</t>
  </si>
  <si>
    <t>CHICKEN BROILERS</t>
  </si>
  <si>
    <t>ICB-4836</t>
  </si>
  <si>
    <t>48" wide x 36" deep chicken broiler</t>
  </si>
  <si>
    <t>ICB-6036</t>
  </si>
  <si>
    <t>60" wide x 36" deep chicken broiler</t>
  </si>
  <si>
    <t>ICB-4827</t>
  </si>
  <si>
    <t>48" wide x 27" deep chicken broiler</t>
  </si>
  <si>
    <t>ICB-6027</t>
  </si>
  <si>
    <t>60" wide x 27" deep chicken broiler</t>
  </si>
  <si>
    <t>CHICKEN BROILER STANDS</t>
  </si>
  <si>
    <t>ICBS-4836</t>
  </si>
  <si>
    <t>Stainless steel stand for ICB-4836</t>
  </si>
  <si>
    <t>ICBS-6036</t>
  </si>
  <si>
    <t>Stainless steel stand for ICB-6036</t>
  </si>
  <si>
    <t>ICBS-4827</t>
  </si>
  <si>
    <t>Stainless steel stand for ICB-4827</t>
  </si>
  <si>
    <t>ICBS-6027</t>
  </si>
  <si>
    <t>Stainless steel stand for ICB-6027</t>
  </si>
  <si>
    <t>IMPERIAL CHICKEN BROILER OPTIONAL ACCESSORIES</t>
  </si>
  <si>
    <t>ICB-GREASE TRAY</t>
  </si>
  <si>
    <t>Stainless steel grease drip tray - each</t>
  </si>
  <si>
    <t>ICBS-CASTERS</t>
  </si>
  <si>
    <t>MESQUITE WOOD BROILERS</t>
  </si>
  <si>
    <t>MSQ-30</t>
  </si>
  <si>
    <t>30" mesquite wood broiler</t>
  </si>
  <si>
    <t>MSQ-36</t>
  </si>
  <si>
    <t>36" mesquite wood broiler</t>
  </si>
  <si>
    <t>MSQ-48</t>
  </si>
  <si>
    <t>48" mesquite wood broiler</t>
  </si>
  <si>
    <t>MSQ-60</t>
  </si>
  <si>
    <t>60" mesquite wood broiler</t>
  </si>
  <si>
    <t>MESQUITE BROILER STANDS</t>
  </si>
  <si>
    <t>MSQS-30</t>
  </si>
  <si>
    <t>30" stainless steel stand for MSQ-30</t>
  </si>
  <si>
    <t>MSQS-36</t>
  </si>
  <si>
    <t>36" stainless steel stand for MSQ-36</t>
  </si>
  <si>
    <t>MSQS-48</t>
  </si>
  <si>
    <t>48" stainless steel stand for MSQ-48</t>
  </si>
  <si>
    <t>MSQS-60</t>
  </si>
  <si>
    <t>60" stainless steel stand for MSQ-60</t>
  </si>
  <si>
    <t>MESQUITE WOOD BROILER OPTIONAL ACCESSORIES</t>
  </si>
  <si>
    <t>MSQ-30-F</t>
  </si>
  <si>
    <t>12" high stainless steel flashing for MSQ-30</t>
  </si>
  <si>
    <t>MSQ-36-F</t>
  </si>
  <si>
    <t>12" high stainless steel flashing for MSQ-36</t>
  </si>
  <si>
    <t>MSQ-48-F</t>
  </si>
  <si>
    <t>12" high stainless steel flashing for MSQ-48</t>
  </si>
  <si>
    <t>MSQ-60-F</t>
  </si>
  <si>
    <t>12" high stainless steel flashing for MSQ-60</t>
  </si>
  <si>
    <t>MSQ-TOP GRATE</t>
  </si>
  <si>
    <t>Round rod top grate (all sizes)</t>
  </si>
  <si>
    <t>MSQS-CASTERS</t>
  </si>
  <si>
    <t>Set of 4 Swivel casters, 2 with brakes for MSQS stands</t>
  </si>
  <si>
    <t>SMOKE BROILERS</t>
  </si>
  <si>
    <t>IABA-36</t>
  </si>
  <si>
    <t>36" Wide Radiant Countertop Smoker Broiler</t>
  </si>
  <si>
    <t>IABA-48</t>
  </si>
  <si>
    <t>48" Wide Radiant Countertop Smoker Broiler</t>
  </si>
  <si>
    <t>IABA-60</t>
  </si>
  <si>
    <t>60" Wide Radiant Countertop Smoker Broiler</t>
  </si>
  <si>
    <t>IABA-72</t>
  </si>
  <si>
    <t>72" Wide Radiant Countertop Smoker Broiler</t>
  </si>
  <si>
    <t>SMOKE BROILER STANDS</t>
  </si>
  <si>
    <t>IABAT-36</t>
  </si>
  <si>
    <t>36" Stainless steel stand for IABA-36</t>
  </si>
  <si>
    <t>IABAT-48</t>
  </si>
  <si>
    <t>48" stainless steel stand for IABA-48</t>
  </si>
  <si>
    <t>IABAT-60</t>
  </si>
  <si>
    <t>60" stainless steel stand for IABA-60</t>
  </si>
  <si>
    <t>IABAT-72</t>
  </si>
  <si>
    <t>72" stainless steel stand for IABA-72</t>
  </si>
  <si>
    <t>SMOKE BROILER OPTIONAL ACCESSORIES</t>
  </si>
  <si>
    <t>IABA-POKER</t>
  </si>
  <si>
    <t>S/S log poker/shovel combination</t>
  </si>
  <si>
    <t>IABT-CASTERS</t>
  </si>
  <si>
    <t>Set of 4 Swivel casters, 2 with brakes for IABAT-36 and IABAT-48</t>
  </si>
  <si>
    <t>IABT-CASTERS-6</t>
  </si>
  <si>
    <t>Set of 6 Swivel casters, 3 with brakes for IABT-60 and IABT-72</t>
  </si>
  <si>
    <t>RADIANT CHAR-BROILERS</t>
  </si>
  <si>
    <t>IRB-24</t>
  </si>
  <si>
    <t>24" Wide countertop radiant char-broiler</t>
  </si>
  <si>
    <t>IRB-30</t>
  </si>
  <si>
    <t>30" Wide countertop radiant char-broiler</t>
  </si>
  <si>
    <t>IRB-36</t>
  </si>
  <si>
    <t>36" Wide countertop radiant char-broiler</t>
  </si>
  <si>
    <t>IRB-48</t>
  </si>
  <si>
    <t>48" Wide countertop radiant char-broiler</t>
  </si>
  <si>
    <t>IRB-60</t>
  </si>
  <si>
    <t>60" Wide countertop radiant char-broiler</t>
  </si>
  <si>
    <t>IRB-72</t>
  </si>
  <si>
    <t>72" Wide countertop radiant char-broiler</t>
  </si>
  <si>
    <t xml:space="preserve">HOT PLATES </t>
  </si>
  <si>
    <t>IHPA-1-12</t>
  </si>
  <si>
    <t>12" Wide with (1) open burner</t>
  </si>
  <si>
    <t>IHPA-2-12</t>
  </si>
  <si>
    <t>12" Wide with (2) open burners</t>
  </si>
  <si>
    <t>IHPA-2-24</t>
  </si>
  <si>
    <t>24" Wide with (2) open burners</t>
  </si>
  <si>
    <t>IHPA-3-36</t>
  </si>
  <si>
    <t>36" Wide with (3) open burners</t>
  </si>
  <si>
    <t>IHPA-4-24</t>
  </si>
  <si>
    <t>24" Wide with (4) open burners</t>
  </si>
  <si>
    <t>IHPA-4-48</t>
  </si>
  <si>
    <t>48" Wide with (4) open burners</t>
  </si>
  <si>
    <t>IHPA-6-36</t>
  </si>
  <si>
    <t>36" Wide with (6) open burners</t>
  </si>
  <si>
    <t>IHPA-8-48</t>
  </si>
  <si>
    <t>48" Wide with (8) open burners</t>
  </si>
  <si>
    <t>IHPA-10-60</t>
  </si>
  <si>
    <t>60" wide with (10) open burners</t>
  </si>
  <si>
    <t xml:space="preserve">STEP-UP HOT PLATES </t>
  </si>
  <si>
    <t>IHPA-2-12SU</t>
  </si>
  <si>
    <t>12" Wide with (2) open burners with step up</t>
  </si>
  <si>
    <t>IHPA-4-24SU</t>
  </si>
  <si>
    <t>24" Wide with (4) open burners with step up</t>
  </si>
  <si>
    <t>IHPA-6-36SU</t>
  </si>
  <si>
    <t>36" Wide with (6) open burners with step up</t>
  </si>
  <si>
    <t>IHPA-8-48SU</t>
  </si>
  <si>
    <t>48" Wide with (8) open burners with step up</t>
  </si>
  <si>
    <t>MANUALLY CONTROLLED GRIDDLES - 3/4" THICK HIGHLY POLISHED PLATE</t>
  </si>
  <si>
    <t>IMGA-2428</t>
  </si>
  <si>
    <t xml:space="preserve">24" Wide countertop manually controlled griddle </t>
  </si>
  <si>
    <t>IMGA-3628</t>
  </si>
  <si>
    <t xml:space="preserve">36" Wide countertop manually controlled griddle </t>
  </si>
  <si>
    <t>IMGA-4828</t>
  </si>
  <si>
    <t xml:space="preserve">48" Wide countertop manually controlled griddle </t>
  </si>
  <si>
    <t>MANUALLY CONTROLLED GRIDDLES - 1" THICK HIGHLY POLISHED PLATE</t>
  </si>
  <si>
    <t>IMGA-2428 1</t>
  </si>
  <si>
    <t>IMGA-3628 1</t>
  </si>
  <si>
    <t>36" Wide countertop manually controlled griddle</t>
  </si>
  <si>
    <t>IMGA-4828 1</t>
  </si>
  <si>
    <t>48" Wide countertop manually controlled griddle</t>
  </si>
  <si>
    <t>IMGA-6028 1</t>
  </si>
  <si>
    <t xml:space="preserve">60" Wide countertop manually controlled griddle </t>
  </si>
  <si>
    <t>IMGA-7228 1</t>
  </si>
  <si>
    <t>72" Wide countertop manually controlled griddle</t>
  </si>
  <si>
    <t>THERMOSTATICALLY CONTROLLED GRIDDLES - 1" THICK HIGHLY POLISHED PLATE</t>
  </si>
  <si>
    <t>ITG-24</t>
  </si>
  <si>
    <t>24" Wide countertop thermostatically controlled griddle</t>
  </si>
  <si>
    <t>ITG-36</t>
  </si>
  <si>
    <t>36" Wide countertop thermostatically controlled griddle</t>
  </si>
  <si>
    <t>ITG-48</t>
  </si>
  <si>
    <t>48" Wide countertop thermostatically controlled griddle</t>
  </si>
  <si>
    <t>ITG-60</t>
  </si>
  <si>
    <t>60" Wide countertop thermostatically controlled griddle</t>
  </si>
  <si>
    <t>ITG-72</t>
  </si>
  <si>
    <t>72" Wide countertop thermostatically controlled griddle</t>
  </si>
  <si>
    <t>GROOVED GRIDDLES - THERMOSTATICALLY CONTROLLED - 1" THICK HIGHLY POLISHED PLATE</t>
  </si>
  <si>
    <t>IGG-24</t>
  </si>
  <si>
    <t>24" Wide countertop thermostatically controlled grooved griddle</t>
  </si>
  <si>
    <t>IGG-36</t>
  </si>
  <si>
    <t>36" Wide countertop thermostatically controlled grooved griddle</t>
  </si>
  <si>
    <t>IGG-48</t>
  </si>
  <si>
    <t>48" Wide countertop thermostatically controlled grooved griddle</t>
  </si>
  <si>
    <t>IGG-60</t>
  </si>
  <si>
    <t>60" Wide countertop thermostatically controlled grooved griddle</t>
  </si>
  <si>
    <t>IGG-72</t>
  </si>
  <si>
    <t>72" Wide countertop thermostatically controlled grooved griddle</t>
  </si>
  <si>
    <t>HIGH EFFICIENCY GRIDDLES</t>
  </si>
  <si>
    <t xml:space="preserve">IHEG-24 </t>
  </si>
  <si>
    <t>24" Wide high efficiency griddle with infra-red burners.</t>
  </si>
  <si>
    <t>36" Wide high efficiency griddle with infra-red burners.</t>
  </si>
  <si>
    <t>48" Wide high efficiency griddle with infra-red burners.</t>
  </si>
  <si>
    <t>60" Wide high efficiency griddle with infra-red burners.</t>
  </si>
  <si>
    <t>72" Wide high efficiency griddle with infra-red burners.</t>
  </si>
  <si>
    <t>GRIDDLE OPTIONS</t>
  </si>
  <si>
    <t>ICSE-1</t>
  </si>
  <si>
    <t>12" Clamshell Griddle Top - Smooth plates</t>
  </si>
  <si>
    <t>ICSE-1G</t>
  </si>
  <si>
    <t>12" Clamshell Griddle Top - Grooved plates</t>
  </si>
  <si>
    <t>ICSE MOUNTING KIT</t>
  </si>
  <si>
    <t>Clamshell Mounting Kit (Mounting Kit free when purchased with IHEG or PSG griddles)</t>
  </si>
  <si>
    <t>LANDING LEDGE-7-12</t>
  </si>
  <si>
    <t>7" deep landing ledge  - 12" Wide</t>
  </si>
  <si>
    <t>LANDING LEDGE-7-24</t>
  </si>
  <si>
    <t>7" deep landing ledge - 24" Wide</t>
  </si>
  <si>
    <t>LANDING LEDGE-7-36</t>
  </si>
  <si>
    <t>7" deep landing ledge - 36" Wide</t>
  </si>
  <si>
    <t>LANDING LEDGE-7-48</t>
  </si>
  <si>
    <t>7" deep landing ledge - 48" Wide</t>
  </si>
  <si>
    <t>LANDING LEDGE-7-60</t>
  </si>
  <si>
    <t>7" deep landing ledge - 60" Wide</t>
  </si>
  <si>
    <t>LANDING LEDGE-7-72</t>
  </si>
  <si>
    <t>7" deep landing ledge - 72" Wide</t>
  </si>
  <si>
    <t>LANDING LEDGE-9-12</t>
  </si>
  <si>
    <t>9" deep landing ledge  - 12" Wide</t>
  </si>
  <si>
    <t>LANDING LEDGE-9-24</t>
  </si>
  <si>
    <t>9" deep landing ledge - 24" Wide</t>
  </si>
  <si>
    <t>LANDING LEDGE-9-36</t>
  </si>
  <si>
    <t>9" deep landing ledge - 36" Wide</t>
  </si>
  <si>
    <t>LANDING LEDGE-9-48</t>
  </si>
  <si>
    <t>9" deep landing ledge - 48" Wide</t>
  </si>
  <si>
    <t>LANDING LEDGE-9-60</t>
  </si>
  <si>
    <t>9" deep landing ledge - 60" Wide</t>
  </si>
  <si>
    <t>LANDING LEDGE-9-72</t>
  </si>
  <si>
    <t>9" deep landing ledge - 72" Wide</t>
  </si>
  <si>
    <t>GRIDDLE GREASE CAN</t>
  </si>
  <si>
    <t>Extra capacity grease can</t>
  </si>
  <si>
    <t>IGG-RAKE</t>
  </si>
  <si>
    <t xml:space="preserve">Rake for Grooved griddle </t>
  </si>
  <si>
    <t>SNAP ACTION GRIDDLES</t>
  </si>
  <si>
    <t>ISAE-24</t>
  </si>
  <si>
    <t>24" wide countertop snap action griddle, pilot safety and electronic ignition</t>
  </si>
  <si>
    <t>ISAE-36</t>
  </si>
  <si>
    <t>36" wide countertop snap action griddle, pilot safety and electronic ignition</t>
  </si>
  <si>
    <t>ISAE-48</t>
  </si>
  <si>
    <t>48" wide countertop snap action griddle, pilot safety and electronic ignition</t>
  </si>
  <si>
    <t>ISAE-60</t>
  </si>
  <si>
    <t>60" wide countertop snap action griddle, pilot safety and electronic ignition</t>
  </si>
  <si>
    <t>ISAE-72</t>
  </si>
  <si>
    <t>72" wide countertop snap action griddle, pilot safety and electronic ignition</t>
  </si>
  <si>
    <t>SNAP ACTION GRIDDLES WITH THERMOSTATS</t>
  </si>
  <si>
    <t>ISCE-24</t>
  </si>
  <si>
    <t>24" wide countertop griddle, solid state thermostat, pilot safety and electronic ignition</t>
  </si>
  <si>
    <t>ISCE-36</t>
  </si>
  <si>
    <t>36" wide countertop griddle, solid state thermostat, pilot safety and electronic ignition</t>
  </si>
  <si>
    <t>ISCE-48</t>
  </si>
  <si>
    <t>48" wide countertop griddle, solid state thermostat, pilot safety and electronic ignition</t>
  </si>
  <si>
    <t>ISCE-60</t>
  </si>
  <si>
    <t>60" wide countertop griddle, solid state thermostat, pilot safety and electronic ignition</t>
  </si>
  <si>
    <t>ISCE-72</t>
  </si>
  <si>
    <t>72" wide countertop griddle, solid state thermostat, pilot safety and electronic ignition</t>
  </si>
  <si>
    <t>SNAP ACTION GRIDDLE OPTIONAL ACCESSORIES</t>
  </si>
  <si>
    <t xml:space="preserve">SNAP ACTION GRIDDLE STANDS </t>
  </si>
  <si>
    <t xml:space="preserve">ISAS-24 </t>
  </si>
  <si>
    <t>24" Wide stainless steel stand for ISAE-24, ISCE-24</t>
  </si>
  <si>
    <t xml:space="preserve">ISAS-36 </t>
  </si>
  <si>
    <t>36" Wide stainless steel stand for ISAE-36, ISCE-36</t>
  </si>
  <si>
    <t xml:space="preserve">ISAS-48 </t>
  </si>
  <si>
    <t>48" Wide stainless steel stand for ISAE-48, ISCE-48</t>
  </si>
  <si>
    <t xml:space="preserve">ISAS-60 </t>
  </si>
  <si>
    <t>60" Wide stainless steel stand for ISAE-60, ISCE-60</t>
  </si>
  <si>
    <t xml:space="preserve">ISAS-72 </t>
  </si>
  <si>
    <t>72" Wide stainless steel stand for ISAE-72, ISCE-72</t>
  </si>
  <si>
    <t>SNAP ACTION GRIDDLE STANDS OPTIONS</t>
  </si>
  <si>
    <t>ISAS-CASTERS</t>
  </si>
  <si>
    <t>ISAS-CASTERS-6</t>
  </si>
  <si>
    <t>STAINLESS STEEL STANDS FOR IHPA, IRB, IMGA, ITG, IGG MODELS</t>
  </si>
  <si>
    <t>STAND-12-S</t>
  </si>
  <si>
    <t>12" Wide stainless steel stand for IHPA-1-12</t>
  </si>
  <si>
    <t>STAND-24-S</t>
  </si>
  <si>
    <t>24" Wide stainless steel stand for IHPA-2-24</t>
  </si>
  <si>
    <t>STAND-36-S</t>
  </si>
  <si>
    <t>36" Wide stainless steel stand for IHPA-3-36</t>
  </si>
  <si>
    <t>STAND-48-S</t>
  </si>
  <si>
    <t>48" Wide stainless steel stand for IHPA-4-48</t>
  </si>
  <si>
    <t xml:space="preserve">STAND-12 </t>
  </si>
  <si>
    <t>12" Wide stainless steel stand</t>
  </si>
  <si>
    <t>STAND-24</t>
  </si>
  <si>
    <t xml:space="preserve">24" Wide stainless steel stand  </t>
  </si>
  <si>
    <t>STAND-30</t>
  </si>
  <si>
    <t>30" Wide stainless steel stand</t>
  </si>
  <si>
    <t xml:space="preserve">STAND-36 </t>
  </si>
  <si>
    <t>36" Wide stainless steel stand</t>
  </si>
  <si>
    <t>STAND-48</t>
  </si>
  <si>
    <t>48" Wide stainless steel stand</t>
  </si>
  <si>
    <t>STAND-60</t>
  </si>
  <si>
    <t>60" Wide stainless steel stand</t>
  </si>
  <si>
    <t>STAND-72</t>
  </si>
  <si>
    <t>72" Wide stainless steel stand</t>
  </si>
  <si>
    <t>STAND-84</t>
  </si>
  <si>
    <t>84" Wide stainless steel stand</t>
  </si>
  <si>
    <t>STAND-96</t>
  </si>
  <si>
    <t>96" Wide stainless steel stand</t>
  </si>
  <si>
    <t>STAINLESS STEEL STANDS FOR IHEG MODELS</t>
  </si>
  <si>
    <t>STAINLESS STEEL STANDS OPTIONS</t>
  </si>
  <si>
    <t>STAND-CASTERS</t>
  </si>
  <si>
    <t>STAND-CASTERS-6</t>
  </si>
  <si>
    <t>Set of 6 Swivel casters, 3 with brakes for 60", 72", 84" and 96" wide stands</t>
  </si>
  <si>
    <t xml:space="preserve">TEPPAN-YAKI GRIDDLES - FOR JAPANESE STEAK HOUSE -3/4" THICK PLATE </t>
  </si>
  <si>
    <t>ITY-24</t>
  </si>
  <si>
    <t>24"  Wide teppan-yaki griddle</t>
  </si>
  <si>
    <t>ITY-36</t>
  </si>
  <si>
    <t>36" Wide teppan-yaki griddle</t>
  </si>
  <si>
    <t>ITY-48</t>
  </si>
  <si>
    <t>48" Wide teppan-yaki griddle</t>
  </si>
  <si>
    <t>ITY-60</t>
  </si>
  <si>
    <t>60" Wide teppan-yaki griddle</t>
  </si>
  <si>
    <t>TEPPAN-YAKI OPTIONAL ACCESSORIES</t>
  </si>
  <si>
    <t>ITY-LEGS</t>
  </si>
  <si>
    <t>4" legs (set of 4), per set</t>
  </si>
  <si>
    <t>TEPPAN-YAKI GRIDDLE STANDS</t>
  </si>
  <si>
    <t xml:space="preserve">ITYS-24 </t>
  </si>
  <si>
    <t>24" stainless steel stand for ITY-24</t>
  </si>
  <si>
    <t xml:space="preserve">ITYS-36 </t>
  </si>
  <si>
    <t>36" stainless steel stand for ITY-36</t>
  </si>
  <si>
    <t xml:space="preserve">ITYS-48 </t>
  </si>
  <si>
    <t>48" stainless steel stand for ITY-48</t>
  </si>
  <si>
    <t xml:space="preserve">ITYS-60 </t>
  </si>
  <si>
    <t>60" stainless steel stand for ITY-60</t>
  </si>
  <si>
    <t>TEPPAN-YAKI GRIDDLE STANDS OPTIONS</t>
  </si>
  <si>
    <t>ITYS-CASTERS</t>
  </si>
  <si>
    <t>ITYS-CASTERS-6</t>
  </si>
  <si>
    <t>CHINESE GAS RANGES - WATER COOLED TOP</t>
  </si>
  <si>
    <t>ICRA-1</t>
  </si>
  <si>
    <t>36" wide chinese gas range with (1) burner</t>
  </si>
  <si>
    <t>ICRA-2</t>
  </si>
  <si>
    <t>60" wide chinese gas range with (2) burners</t>
  </si>
  <si>
    <t>ICRA-3</t>
  </si>
  <si>
    <t>84" wide chinese gas range with (3) burners</t>
  </si>
  <si>
    <t>ICRA-4</t>
  </si>
  <si>
    <t>114" wide chinese gas range with (4) burners</t>
  </si>
  <si>
    <t>ICRA-5</t>
  </si>
  <si>
    <t>142" wide chinese gas range with (5) burners</t>
  </si>
  <si>
    <t>ICRA-6</t>
  </si>
  <si>
    <t>174" wide chinese gas range with (6) burners</t>
  </si>
  <si>
    <t>ICRA-7</t>
  </si>
  <si>
    <t>194" wide chinese gas range with (7) burners</t>
  </si>
  <si>
    <t>ICRA-8</t>
  </si>
  <si>
    <t>214" wide chinese gas range with (8) burners</t>
  </si>
  <si>
    <t>CHINESE GAS RANGE OPTIONAL ACCESSORIES</t>
  </si>
  <si>
    <t>ICRA-32-TIP JET</t>
  </si>
  <si>
    <t>32-tip jet burner (160,000 BTU). Price per burner</t>
  </si>
  <si>
    <t>ICRA-S/S BURNER COV</t>
  </si>
  <si>
    <t>Stainless steel burner covers, each</t>
  </si>
  <si>
    <t>ICRA-S/S SIDE EXTEN</t>
  </si>
  <si>
    <t>Stainless steel side splash extensions, each</t>
  </si>
  <si>
    <t>ICRA-DRAIN</t>
  </si>
  <si>
    <t>Front drain basket for ICRA-1 and ICRA-2 models</t>
  </si>
  <si>
    <t>ICRA-FAUCET</t>
  </si>
  <si>
    <t>Extra manual faucet</t>
  </si>
  <si>
    <t>ICRA-OIL HOLE</t>
  </si>
  <si>
    <t>8 1/2" oil hole, each</t>
  </si>
  <si>
    <t>ICRA-LEGS</t>
  </si>
  <si>
    <t>Chrome legs, set of 4</t>
  </si>
  <si>
    <t>ICRA-LEGS-6</t>
  </si>
  <si>
    <t>Chrome legs, set of 6</t>
  </si>
  <si>
    <t>ICRA-LEGS-8</t>
  </si>
  <si>
    <t>Chrome legs, set of 8</t>
  </si>
  <si>
    <t>ICRA-CASTERS</t>
  </si>
  <si>
    <t>ICRA-CASTER-6</t>
  </si>
  <si>
    <t>Set of 6 Swivel casters, 3 with brakes for units over 72" wide</t>
  </si>
  <si>
    <t>ICRA-CASTERS-8</t>
  </si>
  <si>
    <t>Set of 8 Swivel casters, 4 with brakes for units over 114" wide</t>
  </si>
  <si>
    <t>ICRA-6 PAN</t>
  </si>
  <si>
    <t>Extra 6 pan stainless steel sauce pan, each</t>
  </si>
  <si>
    <t>ICRA-9 PAN</t>
  </si>
  <si>
    <t>Extra 9 pan stainless steel sauce pan, each</t>
  </si>
  <si>
    <t>ICRA-WW</t>
  </si>
  <si>
    <t>Water wash System for stainless steel backsplash. Price per cylinder</t>
  </si>
  <si>
    <t>ICRA-ADAPTOR</t>
  </si>
  <si>
    <t>Wok hole adapter to reduce diameter of hole (specify hole dimensions), each</t>
  </si>
  <si>
    <t>ICRA-SPECIAL DEPTH</t>
  </si>
  <si>
    <t>Special Depth, add 25%</t>
  </si>
  <si>
    <t>ICRA-HONG KONG</t>
  </si>
  <si>
    <t>Hong Kong style, add 20%</t>
  </si>
  <si>
    <t>WOK AND STOCK POT RANGES</t>
  </si>
  <si>
    <t>ISPA-18</t>
  </si>
  <si>
    <t>Single Stock Pot with Top grate, 3-ring burner</t>
  </si>
  <si>
    <t>ISPA-18-2</t>
  </si>
  <si>
    <t>Double Stock Pot with Top grates, (2) 3-ring burners</t>
  </si>
  <si>
    <t>ISP-J-SP</t>
  </si>
  <si>
    <t>Single Stock Pot with Top grate, cylinder, jet burner</t>
  </si>
  <si>
    <t>ISP-J-SP-2</t>
  </si>
  <si>
    <t>Double Stock Pot with Top grate, cylinder, (2) jet burners</t>
  </si>
  <si>
    <t>ISP-18-W</t>
  </si>
  <si>
    <t>Stock pot with 16" wok opening, 3-ring burner</t>
  </si>
  <si>
    <t>ISP-J-W-16</t>
  </si>
  <si>
    <t>Stock Pot with 16" wok opening, jet burner</t>
  </si>
  <si>
    <t>ISP-J-W-13</t>
  </si>
  <si>
    <t>Stock Pot with 13" wok opening, jet burner</t>
  </si>
  <si>
    <t>WOK AND STOCK POT RANGES OPTIONAL ACCESSORIES</t>
  </si>
  <si>
    <t>ISP-STOCK POT TOP</t>
  </si>
  <si>
    <t>Extra stock pot top grate</t>
  </si>
  <si>
    <t>ISP-S/S WOK TOP</t>
  </si>
  <si>
    <t>Extra 13" or 16" stainless steel wok top</t>
  </si>
  <si>
    <t>ISP-CASTERS</t>
  </si>
  <si>
    <t>ISP-SIDE-BY-SIDE</t>
  </si>
  <si>
    <t>Side-by-side models available - add 30%</t>
  </si>
  <si>
    <t>24" PRO SERIES ELECTRIC RANGES</t>
  </si>
  <si>
    <t>IR-4-E</t>
  </si>
  <si>
    <t>4 round plates, (1) 20" wide oven</t>
  </si>
  <si>
    <t>IR-4-E-XB</t>
  </si>
  <si>
    <t>4 round plates  (1) open cabinet base</t>
  </si>
  <si>
    <t>IR-G24T-E</t>
  </si>
  <si>
    <t>24" griddle, (1) 20" wide oven</t>
  </si>
  <si>
    <t>IR-G24T-E-XB</t>
  </si>
  <si>
    <t>24" griddle, (1) open cabinet base</t>
  </si>
  <si>
    <t>36" PRO SERIES ELECTRIC RANGES</t>
  </si>
  <si>
    <t>IR-6-E</t>
  </si>
  <si>
    <t>6 round plates, (1) 26 1/2" wide Standard Oven</t>
  </si>
  <si>
    <t>IR-6-E-C</t>
  </si>
  <si>
    <t>6 round plates, (1) 26 1/2" wide convection oven</t>
  </si>
  <si>
    <t>IR-6-E-XB</t>
  </si>
  <si>
    <t>6 round plates, (1) open cabinet base</t>
  </si>
  <si>
    <t>IR-4-G12T-E</t>
  </si>
  <si>
    <t>4 round plates, 12" griddle, (1) 26 1/2" wide Standard Oven</t>
  </si>
  <si>
    <t>IR-4-G12T-E-C</t>
  </si>
  <si>
    <t>4 round plates, 12" griddle, (1) 26 1/2" wide convection oven</t>
  </si>
  <si>
    <t>IR-4-G12T-E-XB</t>
  </si>
  <si>
    <t>4 round plates, 12" griddle, (1) open cabinet base</t>
  </si>
  <si>
    <t>IR-2-G24T-E</t>
  </si>
  <si>
    <t>2 round plates, 24" griddle, (1) 26 1/2" wide Standard oven</t>
  </si>
  <si>
    <t>IR-2-G24T-E-C</t>
  </si>
  <si>
    <t>2 round plates, 24" griddle, (1) 26 1/2" wide convection oven</t>
  </si>
  <si>
    <t>IR-2-G24T-E-XB</t>
  </si>
  <si>
    <t>2 round plates, 24" griddle, (1) open cabinet base</t>
  </si>
  <si>
    <t>IR-G36T-E</t>
  </si>
  <si>
    <t>36" griddle, (1) 26 1/2" wide Standard oven</t>
  </si>
  <si>
    <t>IR-G36T-E-C</t>
  </si>
  <si>
    <t>36" griddle, (1) 26 1/2" wide convection oven</t>
  </si>
  <si>
    <t>IR-G36T-E-XB</t>
  </si>
  <si>
    <t>36" griddle, (1) open cabinet base</t>
  </si>
  <si>
    <t>48" PRO SERIES ELECTRIC RANGES</t>
  </si>
  <si>
    <t>IR-8-E</t>
  </si>
  <si>
    <t>8 round plates, (2) 20" wide ovens</t>
  </si>
  <si>
    <t>IR-8-E-XB</t>
  </si>
  <si>
    <t>8 round plates, (1) 26 1/2" wide oven and open cabinet base</t>
  </si>
  <si>
    <t>IR-4-G24T-E</t>
  </si>
  <si>
    <t>4 round plates , 24" griddle and (2) 20" wide ovens</t>
  </si>
  <si>
    <t>IR-4-G24T-E-C-XB</t>
  </si>
  <si>
    <t>4 round plates, 24" griddel, (1) convection oven and open cabinet base</t>
  </si>
  <si>
    <t>IR-2-G36T-E</t>
  </si>
  <si>
    <t>2 round plates, 36" griddle, (2) 20" wide ovens</t>
  </si>
  <si>
    <t>IR-2-G36T-E-XB</t>
  </si>
  <si>
    <t>2 round plates, 36" griddle, (1) 26 1/2" wide oven and open cabinet base</t>
  </si>
  <si>
    <t>IR-G48T-E</t>
  </si>
  <si>
    <t>48" griddle and (2) 20" ovens</t>
  </si>
  <si>
    <t>IR-G48T-E-C-XB</t>
  </si>
  <si>
    <t>48" griddle, (1) convection oven and open cabinet base</t>
  </si>
  <si>
    <t xml:space="preserve">60" PRO SERIES ELECTRIC RANGES </t>
  </si>
  <si>
    <t>IR-10-E</t>
  </si>
  <si>
    <t>10 round plates, (2) 26 1/2" wide standard ovens</t>
  </si>
  <si>
    <t>IR-10-E-C</t>
  </si>
  <si>
    <t>10 round plates,(1) convection and (1) standard ovens</t>
  </si>
  <si>
    <t>IR-10-E-CC</t>
  </si>
  <si>
    <t>10 round plates, (2) 26 1/2" wide convection ovens</t>
  </si>
  <si>
    <t>IR-10-E-XB</t>
  </si>
  <si>
    <t>10 round plates, (1) 26 1/2" wide standard oven and open cabinet base</t>
  </si>
  <si>
    <t>IR-6-G24T-E</t>
  </si>
  <si>
    <t xml:space="preserve">6 round plates, 24" griddle and (2) 26 1/2" wide standard ovens </t>
  </si>
  <si>
    <t>IR-6-G24T-E-C</t>
  </si>
  <si>
    <t xml:space="preserve">6 round plates, 24" griddle and (1) standard and (1) convection ovens </t>
  </si>
  <si>
    <t>IR-6-G24T-E-CC</t>
  </si>
  <si>
    <t xml:space="preserve">6 round plates, 24" griddle and (2) convection ovens </t>
  </si>
  <si>
    <t>IR-6-G24T-E-XB</t>
  </si>
  <si>
    <t xml:space="preserve">6 round plates, 24" griddle and (1) standard oven and open cabinet base </t>
  </si>
  <si>
    <t>IR-4-G36T-E</t>
  </si>
  <si>
    <t>4 round plates, 36" griddle, (2) 26 1/2" wide standard ovens</t>
  </si>
  <si>
    <t>IR-4-G36T-E-C</t>
  </si>
  <si>
    <t xml:space="preserve">4 round plates, 36" griddle, (1) standard and (1) convection ovens </t>
  </si>
  <si>
    <t>IR-4-G36T-E-CC</t>
  </si>
  <si>
    <t xml:space="preserve">4 round plates, 36" griddle and (2) convection ovens </t>
  </si>
  <si>
    <t>IR-4-G36T-E-XB</t>
  </si>
  <si>
    <t xml:space="preserve">4 round plates, 36" griddle, (1) standard oven and open cabinet base </t>
  </si>
  <si>
    <t>IR-G60T-E</t>
  </si>
  <si>
    <t>60" griddle and (2) 26 1/2" wide standard ovens</t>
  </si>
  <si>
    <t>IR-G60T-E-C</t>
  </si>
  <si>
    <t>60" griddle and (1) convection and (1) standard ovens</t>
  </si>
  <si>
    <t>IR-G60T-E-CC</t>
  </si>
  <si>
    <t>60" griddle and (2) 26 1/2" wide convection ovens</t>
  </si>
  <si>
    <t>IR-G60T-E-XB</t>
  </si>
  <si>
    <t>60" griddle, (1) 26 1/2" wide standard oven and open cabinet base</t>
  </si>
  <si>
    <t>72" PRO SERIES ELECTRIC RANGES</t>
  </si>
  <si>
    <t>IR-12-E</t>
  </si>
  <si>
    <t>12 round plates, (2) 26 1/2" wide standard ovens</t>
  </si>
  <si>
    <t>IR-12-E-C</t>
  </si>
  <si>
    <t>12 round plates, (1) convection and (1) standard ovens</t>
  </si>
  <si>
    <t>IR-12-E-CC</t>
  </si>
  <si>
    <t>12 round plates, (2) 26 1/2" wide convection ovens</t>
  </si>
  <si>
    <t>IR-8-G24T-E</t>
  </si>
  <si>
    <t xml:space="preserve">8 round plates, 24" griddle and (2) 26 1/2" wide standard ovens </t>
  </si>
  <si>
    <t>IR-8-G24T-E-C</t>
  </si>
  <si>
    <t xml:space="preserve">8 round plates, 24" griddle, (1) standard and (1) convection ovens </t>
  </si>
  <si>
    <t>IR-8-G24T-E-CC</t>
  </si>
  <si>
    <t xml:space="preserve">8 round plates, 24" griddle and (2) 26 1/2" wide convection ovens </t>
  </si>
  <si>
    <t>IR-6-G36T-E</t>
  </si>
  <si>
    <t>6 round plates, 36" griddle and (2) standard ovens</t>
  </si>
  <si>
    <t>IR-6-G36T-E-C</t>
  </si>
  <si>
    <t xml:space="preserve">6 round plates, 36" griddle, (1) standard and (1) convection ovens </t>
  </si>
  <si>
    <t>IR-6-G36T-E-CC</t>
  </si>
  <si>
    <t xml:space="preserve">6 round plates, 36" griddle and (2) 26 1/2" wide convection ovens </t>
  </si>
  <si>
    <t>IR-4-G48T-E</t>
  </si>
  <si>
    <t xml:space="preserve">4 round plates, 48" griddle and (2) 26 1/2" standard ovens </t>
  </si>
  <si>
    <t>IR-4-G48T-E-C</t>
  </si>
  <si>
    <t xml:space="preserve">4 round plates, 48" griddle, (1) standard and (1) convection ovens </t>
  </si>
  <si>
    <t>IR-4-G48T-E-CC</t>
  </si>
  <si>
    <t xml:space="preserve">4 round plates, 48" griddle and (2) 26 1/2" convection ovens </t>
  </si>
  <si>
    <t>24" PRO SERIES ELECTRIC WAFER PLATE RANGES</t>
  </si>
  <si>
    <t>IR-4-EW</t>
  </si>
  <si>
    <t>4 wafer plates, (1) 20" wide oven</t>
  </si>
  <si>
    <t>IR-4-EW-XB</t>
  </si>
  <si>
    <t>4 wafer plates  (1) open cabinet base</t>
  </si>
  <si>
    <t>36" PRO SERIES ELECTRIC WAFER PLATE RANGES</t>
  </si>
  <si>
    <t>IR-6-EW</t>
  </si>
  <si>
    <t>6 wafer plates, (1) 26 1/2" wide Standard Oven</t>
  </si>
  <si>
    <t>IR-6-EW-C</t>
  </si>
  <si>
    <t>6 wafer plates, (1) 26 1/2" wide convection oven</t>
  </si>
  <si>
    <t>IR-6-EW-XB</t>
  </si>
  <si>
    <t>6 wafer plates, (1) open cabinet base</t>
  </si>
  <si>
    <t>IR-4-G12T-EW</t>
  </si>
  <si>
    <t>4 wafer plates, 12" griddle, (1) 26 1/2" wide Standard Oven</t>
  </si>
  <si>
    <t>IR-4-G12T-EW-C</t>
  </si>
  <si>
    <t>4 wafer plates, 12" griddle, (1) 26 1/2" wide convection oven</t>
  </si>
  <si>
    <t>IR-4-G12T-EW-XB</t>
  </si>
  <si>
    <t>4 wafer plates, 12" griddle, (1) open cabinet base</t>
  </si>
  <si>
    <t>IR-2-G24T-EW</t>
  </si>
  <si>
    <t>2 wafer plates, 24" griddle, (1) 26 1/2" wide Standard oven</t>
  </si>
  <si>
    <t>IR-2-G24T-EW-C</t>
  </si>
  <si>
    <t>2 wafer plates, 24" griddle, (1) 26 1/2" wide convection oven</t>
  </si>
  <si>
    <t>IR-2-G24T-EW-XB</t>
  </si>
  <si>
    <t>2 wafer plates, 24" griddle, (1) open cabinet base</t>
  </si>
  <si>
    <t>48" PRO SERIES ELECTRIC WAFER PLATE RANGES</t>
  </si>
  <si>
    <t>IR-8-EW</t>
  </si>
  <si>
    <t>8 wafer plates, (2) 20" wide ovens</t>
  </si>
  <si>
    <t>IR-8-EW-XB</t>
  </si>
  <si>
    <t>8 wafer plates, (1) 26 1/2" wide oven and open cabinet base</t>
  </si>
  <si>
    <t>IR-4-G24T-EW</t>
  </si>
  <si>
    <t>4 wafer plates , 24" griddle and (2) 20" wide ovens</t>
  </si>
  <si>
    <t>IR-4-G24T-EW-C-XB</t>
  </si>
  <si>
    <t>4 wafer plates, 24" griddle, (1) convection oven and open cabinet base</t>
  </si>
  <si>
    <t>IR-2-G36T-EW</t>
  </si>
  <si>
    <t>2 wafer plates, 36" griddle, (2) 20" wide ovens</t>
  </si>
  <si>
    <t>IR-2-G36T-EW-XB</t>
  </si>
  <si>
    <t>2 wafer plates, 36" griddle, (1) 26 1/2" wide oven and open cabinet base</t>
  </si>
  <si>
    <t xml:space="preserve">60" PRO SERIES ELECTRIC WAFER PLATE RANGES </t>
  </si>
  <si>
    <t>IR-10-EW</t>
  </si>
  <si>
    <t>10 wafer plates, (2) 26 1/2" wide standard ovens</t>
  </si>
  <si>
    <t>IR-10-EW-C</t>
  </si>
  <si>
    <t>10 wafer plates,(1) convection and (1) standard ovens</t>
  </si>
  <si>
    <t>IR-10-EW-CC</t>
  </si>
  <si>
    <t>10 wafer plates, (2) 26 1/2" wide convection ovens</t>
  </si>
  <si>
    <t>IR-10-EW-XB</t>
  </si>
  <si>
    <t>10 wafer plates, (1) 26 1/2" wide standard oven and open cabinet base</t>
  </si>
  <si>
    <t>IR-6-G24T-EW</t>
  </si>
  <si>
    <t xml:space="preserve">6 wafer plates, 24" griddle and (2) 26 1/2" wide standard ovens </t>
  </si>
  <si>
    <t>IR-6-G24T-EW-C</t>
  </si>
  <si>
    <t xml:space="preserve">6 wafer plates, 24" griddle and (1) standard and (1) convection ovens </t>
  </si>
  <si>
    <t>IR-6-G24T-EW-CC</t>
  </si>
  <si>
    <t xml:space="preserve">6 wafer plates, 24" griddle and (2) convection ovens </t>
  </si>
  <si>
    <t>IR-6-G24T-EW-XB</t>
  </si>
  <si>
    <t xml:space="preserve">6 wafer plates, 24" griddle and (1) standard oven and open cabinet base </t>
  </si>
  <si>
    <t>IR-4-G36T-EW</t>
  </si>
  <si>
    <t>4 wafer plates, 36" griddle, (2) 26 1/2" wide standard ovens</t>
  </si>
  <si>
    <t>IR-4-G36T-EW-C</t>
  </si>
  <si>
    <t xml:space="preserve">4 wafer plates, 36" griddle, (1) standard and (1) convection ovens </t>
  </si>
  <si>
    <t>IR-4-G36T-EW-CC</t>
  </si>
  <si>
    <t xml:space="preserve">4 wafer plates, 36" griddle and (2) convection ovens </t>
  </si>
  <si>
    <t>IR-4-G36T-EW-XB</t>
  </si>
  <si>
    <t xml:space="preserve">4 wafer plates, 36" griddle, (1) standard oven and open cabinet base </t>
  </si>
  <si>
    <t>72" PRO SERIES ELECTRIC WAFER PLATE RANGES</t>
  </si>
  <si>
    <t>IR-12-EW</t>
  </si>
  <si>
    <t>12 wafer plates, (2) 26 1/2" wide standard ovens</t>
  </si>
  <si>
    <t>IR-12-EW-C</t>
  </si>
  <si>
    <t>12 wafer plates, (1) convection and (1) standard ovens</t>
  </si>
  <si>
    <t>IR-12-EW-CC</t>
  </si>
  <si>
    <t>12 wafer plates, (2) 26 1/2" wide convection ovens</t>
  </si>
  <si>
    <t>IR-8-G24T-EW</t>
  </si>
  <si>
    <t xml:space="preserve">8 wafer plates, 24" griddle and (2) 26 1/2" wide standard ovens </t>
  </si>
  <si>
    <t>IR-8-G24T-EW-C</t>
  </si>
  <si>
    <t xml:space="preserve">8 wafer plates, 24" griddle, (1) standard and (1) convection ovens </t>
  </si>
  <si>
    <t>IR-8-G24T-EW-CC</t>
  </si>
  <si>
    <t xml:space="preserve">8 wafer plates, 24" griddle and (2) 26 1/2" wide convection ovens </t>
  </si>
  <si>
    <t>IR-6-G36T-EW</t>
  </si>
  <si>
    <t>6 wafer plates, 36" griddle and (2) standard ovens</t>
  </si>
  <si>
    <t>IR-6-G36T-EW-C</t>
  </si>
  <si>
    <t xml:space="preserve">6 wafer plates, 36" griddle, (1) standard and (1) convection ovens </t>
  </si>
  <si>
    <t>IR-6-G36T-EW-CC</t>
  </si>
  <si>
    <t xml:space="preserve">6 wafer plates, 36" griddle and (2) 26 1/2" wide convection ovens </t>
  </si>
  <si>
    <t>IR-4-G48T-EW</t>
  </si>
  <si>
    <t xml:space="preserve">4 wafer plates, 48" griddle and (2) 26 1/2" standard ovens </t>
  </si>
  <si>
    <t>IR-4-G48T-EW-C</t>
  </si>
  <si>
    <t xml:space="preserve">4 wafer plates, 48" griddle, (1) standard and (1) convection ovens </t>
  </si>
  <si>
    <t>IR-4-G48T-EW-CC</t>
  </si>
  <si>
    <t xml:space="preserve">4 wafer plates, 48" griddle and (2) 26 1/2" convection ovens </t>
  </si>
  <si>
    <t>OPTIONAL ACCESSORIES FOR PRO SERIES ELECTRIC RANGES</t>
  </si>
  <si>
    <t>20" Extra Oven Racks</t>
  </si>
  <si>
    <t>26-1/2" Extra Oven Racks</t>
  </si>
  <si>
    <t>IR-E-HOT TOP</t>
  </si>
  <si>
    <t xml:space="preserve">12"W x 24"D Hot top section to replace 2 round plates,  (add "-HT") </t>
  </si>
  <si>
    <t>480 VOLTS IR-24in</t>
  </si>
  <si>
    <t>380 or 480 Volts upcharge for Pro Series Electric Ranges 24" wide</t>
  </si>
  <si>
    <t>480 VOLTS IR-36in</t>
  </si>
  <si>
    <t>380 or 480 Volts upcharge for Pro Series Electric Ranges 36" wide</t>
  </si>
  <si>
    <t>480 VOLTS IR-48in</t>
  </si>
  <si>
    <t>380 or 480 Volts upcharge for Pro Series Electric Ranges 48" wide</t>
  </si>
  <si>
    <t>480 VOLTS IR-60in</t>
  </si>
  <si>
    <t>380 or 480 Volts upcharge for Pro Series Electric Ranges 60" wide</t>
  </si>
  <si>
    <t>480 VOLTS IR-72in</t>
  </si>
  <si>
    <t>380 or 480 Volts upcharge for Pro Series Electric Ranges 72" wide</t>
  </si>
  <si>
    <t>ELECTRIC HEAVY DUTY SPEC SERIES RANGES</t>
  </si>
  <si>
    <t>IHR-6-E</t>
  </si>
  <si>
    <t>6 round plates, (1) standard oven</t>
  </si>
  <si>
    <t>IHR-6-E-C</t>
  </si>
  <si>
    <t>6 round plates, (1) convection oven</t>
  </si>
  <si>
    <t>IHR-6-E-XB</t>
  </si>
  <si>
    <t>6 round plates, open cabinet base</t>
  </si>
  <si>
    <t>IHR-6-E-M</t>
  </si>
  <si>
    <t>6 round plates, modular style</t>
  </si>
  <si>
    <t>IHR-4-1HT-E</t>
  </si>
  <si>
    <t>4 round plates, (1) 12" wide hot top, (1) standard oven</t>
  </si>
  <si>
    <t>IHR-4-1HT-E-C</t>
  </si>
  <si>
    <t>4 round plates, (1) 12" wide hot top, (1) convection oven</t>
  </si>
  <si>
    <t>IHR-4-1HT-E-XB</t>
  </si>
  <si>
    <t>4 round plates, (1) 12" wide hot top, open cabinet base</t>
  </si>
  <si>
    <t>IHR-4-1HT-E-M</t>
  </si>
  <si>
    <t>4 round plates, (1) 12" wide hot top modular style</t>
  </si>
  <si>
    <t>IHR-2HT-2-E</t>
  </si>
  <si>
    <t>2 round plates, (2) 12" wide hot top, (1) standard oven</t>
  </si>
  <si>
    <t>IHR-2HT-2-E-C</t>
  </si>
  <si>
    <t>2 round plates, (2) 12" wide hot top, (1) convection oven</t>
  </si>
  <si>
    <t>IHR-2HT-2-E-XB</t>
  </si>
  <si>
    <t>2 round plates, (2) 12" wide hot top, open cabinet base</t>
  </si>
  <si>
    <t>IHR-2HT-2-E-M</t>
  </si>
  <si>
    <t>2 round plates, (2) 12" wide hot top modular style</t>
  </si>
  <si>
    <t>IHR-GT36-E</t>
  </si>
  <si>
    <t>36" thermo griddle, (1) standard oven</t>
  </si>
  <si>
    <t>IHR-GT36-E-C</t>
  </si>
  <si>
    <t>36" thermo griddle, (1) convection oven</t>
  </si>
  <si>
    <t>IHR-GT36-E-XB</t>
  </si>
  <si>
    <t>36" thermo griddle, (1) open cabinet base</t>
  </si>
  <si>
    <t>IHR-GT36-E-M</t>
  </si>
  <si>
    <t>36" thermo griddle, modular style</t>
  </si>
  <si>
    <t>IHR-GT24-2-E</t>
  </si>
  <si>
    <t>2 round plates, 24" thermo griddle, (1) standard oven</t>
  </si>
  <si>
    <t>IHR-GT24-2-E-C</t>
  </si>
  <si>
    <t>2 round plates, 24" thermo griddle, (1) convection oven</t>
  </si>
  <si>
    <t>IHR-GT24-2-E-XB</t>
  </si>
  <si>
    <t>2 round plates, 24" thermo griddle, open cabinet base</t>
  </si>
  <si>
    <t>IHR-GT24-2-E-M</t>
  </si>
  <si>
    <t>2 round plates, 24" thermo griddle, modular style</t>
  </si>
  <si>
    <t>ELECTRIC HEAVY DUTY SPEC SERIES WAFER PLATE RANGES</t>
  </si>
  <si>
    <t>IHR-6-EW</t>
  </si>
  <si>
    <t>6 wafer plates, (1) standard oven</t>
  </si>
  <si>
    <t>IHR-6-EW-C</t>
  </si>
  <si>
    <t>6 wafer plates, (1) convection oven</t>
  </si>
  <si>
    <t>IHR-6-EW-XB</t>
  </si>
  <si>
    <t>6 wafer plates, open cabinet base</t>
  </si>
  <si>
    <t>IHR-6-EW-M</t>
  </si>
  <si>
    <t>6 wafer plates, modular style</t>
  </si>
  <si>
    <t>IHR-4-1HT-EW</t>
  </si>
  <si>
    <t>4 wafer plates, (1) 12" wide hot top, (1) standard oven</t>
  </si>
  <si>
    <t>IHR-4-1HT-EW-C</t>
  </si>
  <si>
    <t>4 wafer plates, (1) 12" wide hot top, (1) convection oven</t>
  </si>
  <si>
    <t>IHR-4-1HT-EW-XB</t>
  </si>
  <si>
    <t>4 wafer plates, (1) 12" wide hot top, open cabinet base</t>
  </si>
  <si>
    <t>IHR-4-1HT-EW-M</t>
  </si>
  <si>
    <t>4 wafer plates, (1) 12" wide hot top modular style</t>
  </si>
  <si>
    <t>IHR-2HT-2-EW</t>
  </si>
  <si>
    <t>2 wafer plates, (2) 12" wide hot top, (1) standard oven</t>
  </si>
  <si>
    <t>IHR-2HT-2-EW-C</t>
  </si>
  <si>
    <t>2 wafer plates, (2) 12" wide hot top, (1) convection oven</t>
  </si>
  <si>
    <t>IHR-2HT-2-EW-XB</t>
  </si>
  <si>
    <t>2 wafer plates, (2) 12" wide hot top, open cabinet base</t>
  </si>
  <si>
    <t>IHR-2HT-2-EW-M</t>
  </si>
  <si>
    <t>2 wafer plates, (2) 12" wide hot top modular style</t>
  </si>
  <si>
    <t>IHR-GT24-2-EW</t>
  </si>
  <si>
    <t>2 wafer plates, 24" thermo griddle, (1) standard oven</t>
  </si>
  <si>
    <t>IHR-GT24-2-EW-C</t>
  </si>
  <si>
    <t>2 wafer plates, 24" thermo griddle, (1) convection oven</t>
  </si>
  <si>
    <t>IHR-GT24-2-EW-XB</t>
  </si>
  <si>
    <t>2 wafer plates, 24" thermo griddle, open cabinet base</t>
  </si>
  <si>
    <t>IHR-GT24-2-EW-M</t>
  </si>
  <si>
    <t>2 wafer plates, 24" thermo griddle, modular style</t>
  </si>
  <si>
    <t>OPTIONAL ACCESSORIES FOR ELECTRIC HEAVY DUTY SPEC SERIES RANGES</t>
  </si>
  <si>
    <t xml:space="preserve">Extra oven rack </t>
  </si>
  <si>
    <t>480 VOLTS IHR</t>
  </si>
  <si>
    <t>380 or 480 Volts upcharge for Heavy Duty Spec Series Ranges</t>
  </si>
  <si>
    <t>ELECTRIC CHEESE MELTER AND SALAMANDER BROILER</t>
  </si>
  <si>
    <t>ICMA-36-E</t>
  </si>
  <si>
    <t xml:space="preserve">36" infra-red cheesemelter broiler </t>
  </si>
  <si>
    <t>ISB-36-E</t>
  </si>
  <si>
    <t>ELECTRIC BROILER ACCESSORIES</t>
  </si>
  <si>
    <t>(2) reinforcement channels to mount IRSB-36-E on range</t>
  </si>
  <si>
    <t>ISB-LEGS, ICMA-LEGS</t>
  </si>
  <si>
    <t>ELECTRIC CONVECTION OVENS</t>
  </si>
  <si>
    <t>PCVE-1</t>
  </si>
  <si>
    <t>Single deck, standard depth</t>
  </si>
  <si>
    <t>PCVE-2</t>
  </si>
  <si>
    <t>Double deck, standard depth</t>
  </si>
  <si>
    <t>PCVDE-1</t>
  </si>
  <si>
    <t>Single deck, bakery depth</t>
  </si>
  <si>
    <t>PCVDE-2</t>
  </si>
  <si>
    <t>Double deck, bakery depth</t>
  </si>
  <si>
    <t xml:space="preserve">OPTIONAL ACCESSORIES FOR ELECTRIC CONVECTION OVEN </t>
  </si>
  <si>
    <t>Cook and hold feature - per oven</t>
  </si>
  <si>
    <t>Stainless steel enclosure back - per oven deck</t>
  </si>
  <si>
    <t>Stainless steel bottom shelf &amp; adjustable rack supports - PCVE-1</t>
  </si>
  <si>
    <t>Stainless steel bottom shelf &amp; adjustable rack supports - PCVDE-1</t>
  </si>
  <si>
    <t>Stainless steel stand bottom shelf only - PCVE-1</t>
  </si>
  <si>
    <t>Stainless steel stand bottom shelf only - PCVDE-1</t>
  </si>
  <si>
    <t>Extra standard oven racks - PCVE-1 - each</t>
  </si>
  <si>
    <t>ICVD-OVEN RACK</t>
  </si>
  <si>
    <t>Extra standard oven rack bakery depth - PCVDE-1 - each</t>
  </si>
  <si>
    <t>Direct connect vent - PCVG-1 &amp; PCVDG-1</t>
  </si>
  <si>
    <t>Direct connect vent - PCVG-2 &amp; PCVDG-2</t>
  </si>
  <si>
    <t>480 volt (per  deck)</t>
  </si>
  <si>
    <t>HALF SIZE CONVECTION OVENS</t>
  </si>
  <si>
    <t>HSICVE-1 5KW</t>
  </si>
  <si>
    <t>5 KW Single Deck Oven</t>
  </si>
  <si>
    <t>HSICVE-1 7.5KW</t>
  </si>
  <si>
    <t>7.5 KW Single Deck Oven</t>
  </si>
  <si>
    <t>HSICVE-2 5KW</t>
  </si>
  <si>
    <t>5 KW Double Deck Oven</t>
  </si>
  <si>
    <t>HSICVE-2 7.5KW</t>
  </si>
  <si>
    <t>7.5 KW Double Deck Oven</t>
  </si>
  <si>
    <t xml:space="preserve">OPTIONAL ACCESSORIES FOR HALF SIZE CONVECTION OVEN </t>
  </si>
  <si>
    <t>HSICVE-COOK AND HOLD</t>
  </si>
  <si>
    <t>Cook and hold feature - per deck</t>
  </si>
  <si>
    <t>HSICVE-1 S/S RACK ASSM</t>
  </si>
  <si>
    <t>Stainless steel bottom shelf &amp; adjustable rack supports for HSICVE-1</t>
  </si>
  <si>
    <t>HSICVE-OVEN RACKS</t>
  </si>
  <si>
    <t>Extra oven racks</t>
  </si>
  <si>
    <t>480 VOLT HSICVE</t>
  </si>
  <si>
    <t>480 volt (per deck)</t>
  </si>
  <si>
    <t>ELECTRIC FRYERS</t>
  </si>
  <si>
    <t>IFS-40-E</t>
  </si>
  <si>
    <t>40 Lbs. Oil capacity, Immersed element</t>
  </si>
  <si>
    <t>IFS-40-EU</t>
  </si>
  <si>
    <t>40 Lbs. Oil capacity, Tilt-up element</t>
  </si>
  <si>
    <t>IFS-50-E</t>
  </si>
  <si>
    <t>50 Lbs. Oil capacity, Immersed element</t>
  </si>
  <si>
    <t>IFS-50-EU</t>
  </si>
  <si>
    <t>50 Lbs. Oil capacity, Tilt-up element</t>
  </si>
  <si>
    <t>IFS-75-E</t>
  </si>
  <si>
    <t>75 Lbs. Oil capacity, Immersed element</t>
  </si>
  <si>
    <t>IFS-75-EU</t>
  </si>
  <si>
    <t>75 Lbs. Oil capacity, Tilt-up element</t>
  </si>
  <si>
    <t>IFST-25-E</t>
  </si>
  <si>
    <t>25 Lbs. Oil Capacity Countertop style, 15 1/2" Wide</t>
  </si>
  <si>
    <t>SPACE SAVER PRE-PACKAGED FILTER SYSTEMS WITH ELECTRIC FRYERS</t>
  </si>
  <si>
    <t>IFSSP250E</t>
  </si>
  <si>
    <t>Snap Action, 2 fryers in System, immersed element</t>
  </si>
  <si>
    <t>IFSSP275E</t>
  </si>
  <si>
    <t>IFSSP250EU</t>
  </si>
  <si>
    <t>Snap Action, 2 fryers in System, tilt-up element</t>
  </si>
  <si>
    <t>IFSSP275EU</t>
  </si>
  <si>
    <t>IFSSP250ET</t>
  </si>
  <si>
    <t>Electronic Thermostat, 2 fryers in System, immersed element</t>
  </si>
  <si>
    <t>IFSSP275ET</t>
  </si>
  <si>
    <t>IFSSP250EUT</t>
  </si>
  <si>
    <t>Electronic Thermostat, 2 fryers in System, tilt-up element</t>
  </si>
  <si>
    <t>IFSSP275EUT</t>
  </si>
  <si>
    <t>IFSSP250EC</t>
  </si>
  <si>
    <t>Computer Control, 2 fryers in System, immersed element</t>
  </si>
  <si>
    <t>IFSSP275EC</t>
  </si>
  <si>
    <t>IFSSP250EUC</t>
  </si>
  <si>
    <t>Computer Control, 2 fryers in System, tilt-up element</t>
  </si>
  <si>
    <t>IFSSP275EUC</t>
  </si>
  <si>
    <t>IFSSP350E</t>
  </si>
  <si>
    <t>Snap Action, 3 fryers in System, immersed element</t>
  </si>
  <si>
    <t>IFSSP375E</t>
  </si>
  <si>
    <t>IFSSP350EU</t>
  </si>
  <si>
    <t>Snap Action, 3 fryers in System, tilt-up element</t>
  </si>
  <si>
    <t>IFSSP375EU</t>
  </si>
  <si>
    <t>IFSSP350ET</t>
  </si>
  <si>
    <t>Electronic Thermostat, 3 fryers in System, immersed element</t>
  </si>
  <si>
    <t>IFSSP375ET</t>
  </si>
  <si>
    <t>IFSSP350EUT</t>
  </si>
  <si>
    <t>Electronic Thermostat, 3 fryers in System, tilt-up element</t>
  </si>
  <si>
    <t>IFSSP375EUT</t>
  </si>
  <si>
    <t>IFSSP350EC</t>
  </si>
  <si>
    <t>Computer Control, 3 fryers in System, immersed element</t>
  </si>
  <si>
    <t>IFSSP375EC</t>
  </si>
  <si>
    <t>IFSSP350EUC</t>
  </si>
  <si>
    <t>Computer Control, 3 fryers in System, tilt-up element</t>
  </si>
  <si>
    <t>IFSSP375EUC</t>
  </si>
  <si>
    <t>IFSSP450E</t>
  </si>
  <si>
    <t>Snap Action, 4 fryers in System, immersed element</t>
  </si>
  <si>
    <t>IFSSP475E</t>
  </si>
  <si>
    <t>IFSSP450EU</t>
  </si>
  <si>
    <t>Snap Action, 4 fryers in System, tilt-up element</t>
  </si>
  <si>
    <t>IFSSP475EU</t>
  </si>
  <si>
    <t>IFSSP450ET</t>
  </si>
  <si>
    <t>Electronic Thermostat, 4 fryers in System, immersed element</t>
  </si>
  <si>
    <t>IFSSP475ET</t>
  </si>
  <si>
    <t>IFSSP450EUT</t>
  </si>
  <si>
    <t>Electronic Thermostat, 4 fryers in System, tilt-up element</t>
  </si>
  <si>
    <t>IFSSP475EUT</t>
  </si>
  <si>
    <t>IFSSP450EC</t>
  </si>
  <si>
    <t>Computer Control, 4 fryers in System, immersed element</t>
  </si>
  <si>
    <t>IFSSP475EC</t>
  </si>
  <si>
    <t>IFSSP450EUC</t>
  </si>
  <si>
    <t>Computer Control, 4 fryers in System, tilt-up element</t>
  </si>
  <si>
    <t>IFSSP475EUC</t>
  </si>
  <si>
    <t>IFSSP550E</t>
  </si>
  <si>
    <t>Snap Action, 5 fryers in System, immersed element</t>
  </si>
  <si>
    <t>IFSSP575E</t>
  </si>
  <si>
    <t>IFSSP550EU</t>
  </si>
  <si>
    <t>Snap Action, 5 fryers in System, tilt-up element</t>
  </si>
  <si>
    <t>IFSSP575EU</t>
  </si>
  <si>
    <t>IFSSP550ET</t>
  </si>
  <si>
    <t>Electronic Thermostat, 5 fryers in System, immersed element</t>
  </si>
  <si>
    <t>IFSSP575ET</t>
  </si>
  <si>
    <t>IFSSP550EUT</t>
  </si>
  <si>
    <t>Electronic Thermostat, 5 fryers in System, tilt-up element</t>
  </si>
  <si>
    <t>IFSSP575EUT</t>
  </si>
  <si>
    <t>IFSSP550EC</t>
  </si>
  <si>
    <t>Computer Control, 5 fryers in System, immersed element</t>
  </si>
  <si>
    <t>IFSSP575EC</t>
  </si>
  <si>
    <t>IFSSP550EUC</t>
  </si>
  <si>
    <t>Computer Control, 5 fryers in System, tilt-up element</t>
  </si>
  <si>
    <t>IFSSP575EUC</t>
  </si>
  <si>
    <t>IFSSP650E</t>
  </si>
  <si>
    <t>Snap Action, 6 fryers in System, immersed element</t>
  </si>
  <si>
    <t>IFSSP675E</t>
  </si>
  <si>
    <t>IFSSP650EU</t>
  </si>
  <si>
    <t>Snap Action, 6 fryers in System, tilt-up element</t>
  </si>
  <si>
    <t>IFSSP675EU</t>
  </si>
  <si>
    <t>IFSSP650ET</t>
  </si>
  <si>
    <t>Electronic Thermostat, 6 fryers in syst, immersed elementem</t>
  </si>
  <si>
    <t>IFSSP675ET</t>
  </si>
  <si>
    <t>Electronic Thermostat, 6 fryers in System, immersed element</t>
  </si>
  <si>
    <t>IFSSP650EUT</t>
  </si>
  <si>
    <t>Electronic Thermostat, 6 fryers in System, tilt-up element</t>
  </si>
  <si>
    <t>IFSSP675EUT</t>
  </si>
  <si>
    <t>IFSSP650EC</t>
  </si>
  <si>
    <t>Computer Control, 6 fryers in System, immersed element</t>
  </si>
  <si>
    <t>IFSSP675EC</t>
  </si>
  <si>
    <t>IFSSP650EUC</t>
  </si>
  <si>
    <t>Computer Control, 6 fryers in System, tilt-up element</t>
  </si>
  <si>
    <t>IFSSP675EUC</t>
  </si>
  <si>
    <t xml:space="preserve">FRYER FILTER SYSTEMS WITH ELECTRIC FRYERS AND DRAIN STATION </t>
  </si>
  <si>
    <t>IFSCB150E</t>
  </si>
  <si>
    <t>Snap Action, 1 fryer in System and drain station with heat lamp, immersed element</t>
  </si>
  <si>
    <t>IFSCB175E</t>
  </si>
  <si>
    <t>IFSCB150EU</t>
  </si>
  <si>
    <t>Snap Action, 1 fryer in System and drain station with heat lamp, tilt-up element</t>
  </si>
  <si>
    <t>IFSCB175EU</t>
  </si>
  <si>
    <t>IFSCB150ET</t>
  </si>
  <si>
    <t>Electronic Thermostat, 1 fryer in System and drain station with heat lamp, immersed element</t>
  </si>
  <si>
    <t>IFSCB175ET</t>
  </si>
  <si>
    <t>IFSCB150EUT</t>
  </si>
  <si>
    <t>Electronic Thermostat, 1 fryer in System and drain station with heat lamp, tilt-up element</t>
  </si>
  <si>
    <t>IFSCB175EUT</t>
  </si>
  <si>
    <t>IFSCB150EC</t>
  </si>
  <si>
    <t>Computer Control, 1 fryer in System and drain station with heat lamp, immersed element</t>
  </si>
  <si>
    <t>IFSCB175EC</t>
  </si>
  <si>
    <t>IFSCB150EUC</t>
  </si>
  <si>
    <t>Computer Control, 1 fryer in System and drain station with heat lamp, tilt-up element</t>
  </si>
  <si>
    <t>IFSCB175EUC</t>
  </si>
  <si>
    <t>IFSCB250E</t>
  </si>
  <si>
    <t>Snap Action, 2 fryers in System and drain station with heat lamp, immersed element</t>
  </si>
  <si>
    <t>IFSCB275E</t>
  </si>
  <si>
    <t>IFSCB250EU</t>
  </si>
  <si>
    <t>Snap Action, 2 fryers in System and drain station with heat lamp, tilt-up element</t>
  </si>
  <si>
    <t>IFSCB275EU</t>
  </si>
  <si>
    <t>IFSCB250ET</t>
  </si>
  <si>
    <t>Electronic Thermostat, 2 fryers in System and drain station with heat lamp, immersed element</t>
  </si>
  <si>
    <t>IFSCB275ET</t>
  </si>
  <si>
    <t>IFSCB250EUT</t>
  </si>
  <si>
    <t>Electronic Thermostat, 2 fryers in System and drain station with heat lamp, tilt-up element</t>
  </si>
  <si>
    <t>IFSCB275EUT</t>
  </si>
  <si>
    <t>IFSCB250EC</t>
  </si>
  <si>
    <t>Computer Control, 2 fryers in System and drain station with heat lamp, immersed element</t>
  </si>
  <si>
    <t>IFSCB275EC</t>
  </si>
  <si>
    <t>IFSCB250EUC</t>
  </si>
  <si>
    <t>Computer Control, 2 fryers in System and drain station with heat lamp, tilt-up element</t>
  </si>
  <si>
    <t>IFSCB275EUC</t>
  </si>
  <si>
    <t>IFSCB350E</t>
  </si>
  <si>
    <t>Snap Action, 3 fryers in System and drain station with heat lamp, immersed element</t>
  </si>
  <si>
    <t>IFSCB375E</t>
  </si>
  <si>
    <t>IFSCB350EU</t>
  </si>
  <si>
    <t>Snap Action, 3 fryers in System and drain station withheat lamp, tilt-up element</t>
  </si>
  <si>
    <t>IFSCB375EU</t>
  </si>
  <si>
    <t>IFSCB350ET</t>
  </si>
  <si>
    <t>Electronic Thermostat, 3 fryers in System and drain station with heat lamp, immersed element</t>
  </si>
  <si>
    <t>IFSCB375ET</t>
  </si>
  <si>
    <t>IFSCB350EUT</t>
  </si>
  <si>
    <t>Electronic Thermostat, 3 fryers in System and drain station withheat lamp, tilt-up element</t>
  </si>
  <si>
    <t>IFSCB375EUT</t>
  </si>
  <si>
    <t>IFSCB350EC</t>
  </si>
  <si>
    <t>Computer Control, 3 fryers in System and drain station with heat lamp, immersed element</t>
  </si>
  <si>
    <t>IFSCB375EC</t>
  </si>
  <si>
    <t>IFSCB350EUC</t>
  </si>
  <si>
    <t>Computer Control, 3 fryers in System and drain station withheat lamp, tilt-up element</t>
  </si>
  <si>
    <t>IFSCB375EUC</t>
  </si>
  <si>
    <t>IFSCB450E</t>
  </si>
  <si>
    <t>Snap Action, 4 fryers in System and drain station with heat lamp, immersed element</t>
  </si>
  <si>
    <t>IFSCB475E</t>
  </si>
  <si>
    <t>IFSCB450EU</t>
  </si>
  <si>
    <t>Snap Action, 4 fryers in System and drain station withheat lamp, tilt-up element</t>
  </si>
  <si>
    <t>IFSCB475EU</t>
  </si>
  <si>
    <t>IFSCB450ET</t>
  </si>
  <si>
    <t>Electronic Thermostat, 4 fryers in System and drain station with heat lamp, immersed element</t>
  </si>
  <si>
    <t>IFSCB475ET</t>
  </si>
  <si>
    <t>IFSCB450EUT</t>
  </si>
  <si>
    <t>Electronic Thermostat, 4 fryers in System and drain station withheat lamp, tilt-up element</t>
  </si>
  <si>
    <t>IFSCB475EUT</t>
  </si>
  <si>
    <t>IFSCB450EC</t>
  </si>
  <si>
    <t>Computer Control, 4 fryers in System and drain station with heat lamp, immersed element</t>
  </si>
  <si>
    <t>IFSCB475EC</t>
  </si>
  <si>
    <t>IFSCB450EUC</t>
  </si>
  <si>
    <t>Computer Control, 4 fryers in System and drain station withheat lamp, tilt-up element</t>
  </si>
  <si>
    <t>IFSCB475EUC</t>
  </si>
  <si>
    <t>IFSCB550E</t>
  </si>
  <si>
    <t>Snap Action, 5 fryers in System and drain station with heat lamp, immersed element</t>
  </si>
  <si>
    <t>IFSCB575E</t>
  </si>
  <si>
    <t>IFSCB550EU</t>
  </si>
  <si>
    <t>Snap Action, 5 fryers in System and drain station withheat lamp, tilt-up element</t>
  </si>
  <si>
    <t>IFSCB575EU</t>
  </si>
  <si>
    <t>IFSCB550ET</t>
  </si>
  <si>
    <t>Electronic Thermostat, 5 fryers in System and drain station with heat lamp, immersed element</t>
  </si>
  <si>
    <t>IFSCB575ET</t>
  </si>
  <si>
    <t>IFSCB550EUT</t>
  </si>
  <si>
    <t>Electronic Thermostat, 5 fryers in System and drain station withheat lamp, tilt-up element</t>
  </si>
  <si>
    <t>IFSCB575EUT</t>
  </si>
  <si>
    <t>IFSCB550EC</t>
  </si>
  <si>
    <t>Computer Control, 5 fryers in System and drain station with heat lamp, immersed element</t>
  </si>
  <si>
    <t>IFSCB575EC</t>
  </si>
  <si>
    <t>IFSCB550EUC</t>
  </si>
  <si>
    <t>Computer Control, 5 fryers in System and drain station withheat lamp, tilt-up element</t>
  </si>
  <si>
    <t>IFSCB575EUC</t>
  </si>
  <si>
    <t>IFSCB650E</t>
  </si>
  <si>
    <t>Snap Action, 6 fryers in System and drain station with heat lamp, immersed element</t>
  </si>
  <si>
    <t>IFSCB675E</t>
  </si>
  <si>
    <t>IFSCB650EU</t>
  </si>
  <si>
    <t>Snap Action, 6 fryers in System and drain station withheat lamp, tilt-up element</t>
  </si>
  <si>
    <t>IFSCB675EU</t>
  </si>
  <si>
    <t>IFSCB650ET</t>
  </si>
  <si>
    <t>Electronic Thermostat, 6 fryers in System and drain station with heat lamp, immersed element</t>
  </si>
  <si>
    <t>IFSCB675ET</t>
  </si>
  <si>
    <t>IFSCB650EUT</t>
  </si>
  <si>
    <t>Electronic Thermostat, 6 fryers in System and drain station with heat lamp, tilt-up element</t>
  </si>
  <si>
    <t>IFSCB675EUT</t>
  </si>
  <si>
    <t>IFSCB650EC</t>
  </si>
  <si>
    <t>Computer Control, 6 fryers in System and drain station with heat lamp, immersed element</t>
  </si>
  <si>
    <t>IFSCB675EC</t>
  </si>
  <si>
    <t>IFSCB650EUC</t>
  </si>
  <si>
    <t>Computer Control, 6 fryers in System and drain station with heat lamp, tilt-up element</t>
  </si>
  <si>
    <t>IFSCB675EUC</t>
  </si>
  <si>
    <t>OPTIONS AND ACCESSORIES FOR FRYER FILTER SYSTEMS</t>
  </si>
  <si>
    <t>20 1/2" H backguard (no shelf)</t>
  </si>
  <si>
    <t>Stainless steel side splash approx. 6" high. Price per side</t>
  </si>
  <si>
    <t>Computer (per fryer), add suffix "C" to model number</t>
  </si>
  <si>
    <t>Automatic basket lifts with computerized controls, per fryer (Available for immersed element style only)</t>
  </si>
  <si>
    <t xml:space="preserve">1 full size basket </t>
  </si>
  <si>
    <t>Extra twin baskets (set of 2) for 40 and 50 lbs. fryers</t>
  </si>
  <si>
    <t>Extra twin baskets (set of 2) for 75 lbs. fryers</t>
  </si>
  <si>
    <t>380 VOLTS IFS-E</t>
  </si>
  <si>
    <t>CALL</t>
  </si>
  <si>
    <t>480 VOLTS IFS-E</t>
  </si>
  <si>
    <t>480 volts upcharge available on IFS-50-E, IFS-40-EU, IFS-50-EU, IFS-75-EU,IFS-75-E. Price per fryer</t>
  </si>
  <si>
    <t>ELECTRIC RETHERMALIZERS</t>
  </si>
  <si>
    <t>IRT-14-E</t>
  </si>
  <si>
    <t>IRT-18-E</t>
  </si>
  <si>
    <t>OPTIONS FOR ELECTRIC RETHERMALIZERS</t>
  </si>
  <si>
    <t>480 VOLTS IRT-E</t>
  </si>
  <si>
    <t>480 Volts Upcharge for rethermalizer</t>
  </si>
  <si>
    <t>ELECTRIC HOT PLATES</t>
  </si>
  <si>
    <t>IHPA-1-12-E</t>
  </si>
  <si>
    <t>12" Wide countertop with (1) round plate</t>
  </si>
  <si>
    <t>IHPA-2-12-E</t>
  </si>
  <si>
    <t>12" Wide countertop with (2) round plates</t>
  </si>
  <si>
    <t>IHPA-2-24-E</t>
  </si>
  <si>
    <t>24" Wide countertop with (2) round plates</t>
  </si>
  <si>
    <t>IHPA-3-36-E</t>
  </si>
  <si>
    <t>36" Wide countertop with (3) round plates</t>
  </si>
  <si>
    <t>IHPA-4-24-E</t>
  </si>
  <si>
    <t>24" Wide countertop with (4) round plates</t>
  </si>
  <si>
    <t>IHPA-4-48-E</t>
  </si>
  <si>
    <t>48' Wide countertop with (4) round plates</t>
  </si>
  <si>
    <t>IHPA-6-36-E</t>
  </si>
  <si>
    <t>36" Wide countertop with (6) round plates</t>
  </si>
  <si>
    <t>IHPA-8-48-E</t>
  </si>
  <si>
    <t>48" Wide countertop with (8) round plates</t>
  </si>
  <si>
    <t>IHPA-10-60-E</t>
  </si>
  <si>
    <t>60" Wide countertop with (10) round plates</t>
  </si>
  <si>
    <t>OPTIONS FOR ELECTRIC HOT PLATES</t>
  </si>
  <si>
    <t>480 VOLTS IHPA-1</t>
  </si>
  <si>
    <t>380 or 480 Volts upcharge for hot plate with 1 round plate</t>
  </si>
  <si>
    <t>480 VOLTS IHPA-2</t>
  </si>
  <si>
    <t>380 or 480 Volts upcharge for hot plate with 2 round plates</t>
  </si>
  <si>
    <t>480 VOLTS IHPA-3</t>
  </si>
  <si>
    <t>380 or 480 Volts upcharge for hot plate with 3 round plates</t>
  </si>
  <si>
    <t>480 VOLTS IHPA-4</t>
  </si>
  <si>
    <t>380 or 480 Volts upcharge for hot plate with 4 round plates</t>
  </si>
  <si>
    <t>480 VOLTS IHPA-6</t>
  </si>
  <si>
    <t>380 or 480 Volts upcharge for hot plate with 6 round plates</t>
  </si>
  <si>
    <t>480 VOLTS IHPA-8</t>
  </si>
  <si>
    <t>380 or 480 Volts upcharge for hot plate with 8 round plates</t>
  </si>
  <si>
    <t>480 VOLTS IHPA-10</t>
  </si>
  <si>
    <t>380 or 480 Volts upcharge for hot plate with 10 round plates</t>
  </si>
  <si>
    <t xml:space="preserve">ELECTRIC GRIDDLES </t>
  </si>
  <si>
    <t>ITG-24-E</t>
  </si>
  <si>
    <t>24" electric griddle, 2 elements</t>
  </si>
  <si>
    <t>ITG-36-E</t>
  </si>
  <si>
    <t>36" electric griddle, 3 elements</t>
  </si>
  <si>
    <t>ITG-48-E</t>
  </si>
  <si>
    <t>48" electric griddle, 4 elements</t>
  </si>
  <si>
    <t>ITG-60-E</t>
  </si>
  <si>
    <t>60" electric griddle, 5 elements</t>
  </si>
  <si>
    <t>ITG-72-E</t>
  </si>
  <si>
    <t>72" electric griddle, 6 elements</t>
  </si>
  <si>
    <t>OPTIONS FOR ELECTRIC GRIDDLES</t>
  </si>
  <si>
    <t>480 VOLTS ITG-24-E</t>
  </si>
  <si>
    <t>380 or 480 Volts on ITG-24-E</t>
  </si>
  <si>
    <t>480 VOLTS ITG-36-E</t>
  </si>
  <si>
    <t>380 or 480 Volts on ITG-36-E</t>
  </si>
  <si>
    <t>480 VOLTS ITG-48-E</t>
  </si>
  <si>
    <t>380 or 480 Volts on ITG-48-E</t>
  </si>
  <si>
    <t>480 VOLTS ITG-60-E</t>
  </si>
  <si>
    <t>380 or 480 Volts on ITG-60-E</t>
  </si>
  <si>
    <t>480 VOLTS ITG-72-E</t>
  </si>
  <si>
    <t>380 or 480 Volts on ITG-72-E</t>
  </si>
  <si>
    <t>STAINLESS STEEL STANDS FOR ELECTRIC HOT PLATES AND GRIDDLES</t>
  </si>
  <si>
    <t>12" Wide stainless steel stand for IHPA-1-12-E</t>
  </si>
  <si>
    <t>24" Wide stainless steel stand for IHPA-2-24-E</t>
  </si>
  <si>
    <t>36" Wide stainless steel stand for IHPA-3-36-E</t>
  </si>
  <si>
    <t>48" Wide stainless steel stand for IHPA-4-48-E</t>
  </si>
  <si>
    <t>STAND-12</t>
  </si>
  <si>
    <t xml:space="preserve">STAND-24 </t>
  </si>
  <si>
    <t>24" stainless steel stand</t>
  </si>
  <si>
    <t>36" stainless steel stand</t>
  </si>
  <si>
    <t xml:space="preserve">STAND-48 </t>
  </si>
  <si>
    <t>48" stainless steel stand</t>
  </si>
  <si>
    <t xml:space="preserve">STAND-60 </t>
  </si>
  <si>
    <t>60" stainless steel stand</t>
  </si>
  <si>
    <t xml:space="preserve">STAND-72 </t>
  </si>
  <si>
    <t>72" stainless steel stand</t>
  </si>
  <si>
    <t>STAINLESS STEEL STANDS OPTIONS AND ACCESSORIES</t>
  </si>
  <si>
    <t>380 volts upcharge avail. on IFS-40-E, IFS-75-E, IFS-40-EU, IFS-50-EU, IFS-75-EU, IFS-75-E. Price per fryer</t>
  </si>
  <si>
    <r>
      <t xml:space="preserve">IMPERIAL  EQUIPMENT  DEALER PRICE  LIST
</t>
    </r>
    <r>
      <rPr>
        <b/>
        <sz val="20"/>
        <rFont val="Aptos Narrow"/>
        <family val="2"/>
        <scheme val="minor"/>
      </rPr>
      <t>Prices Effective July 1,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</si>
</sst>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&quot;$&quot;#,##0"/>
    <numFmt numFmtId="167" formatCode="0.0%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name val="Century Gothic"/>
      <family val="2"/>
    </font>
    <font>
      <b/>
      <sz val="10"/>
      <name val="Century Gothic"/>
      <family val="2"/>
    </font>
    <font>
      <b/>
      <sz val="26"/>
      <color rgb="FFFF0000"/>
      <name val="Century Gothic"/>
      <family val="2"/>
    </font>
    <font>
      <b/>
      <sz val="9"/>
      <name val="Century Gothic"/>
      <family val="2"/>
    </font>
    <font>
      <sz val="8"/>
      <name val="Century Gothic"/>
      <family val="2"/>
    </font>
    <font>
      <sz val="20"/>
      <name val="Century Gothic"/>
      <family val="2"/>
    </font>
    <font>
      <sz val="9"/>
      <name val="Century Gothic"/>
      <family val="2"/>
    </font>
    <font>
      <sz val="18"/>
      <name val="Century Gothic"/>
      <family val="2"/>
    </font>
    <font>
      <b/>
      <sz val="12"/>
      <name val="Century Gothic"/>
      <family val="2"/>
    </font>
    <font>
      <b/>
      <sz val="9"/>
      <color rgb="FFFF0000"/>
      <name val="Century Gothic"/>
      <family val="2"/>
    </font>
    <font>
      <sz val="9"/>
      <color theme="1"/>
      <name val="Century Gothic"/>
      <family val="2"/>
    </font>
    <font>
      <sz val="12"/>
      <color rgb="FF000000"/>
      <name val="Calibri"/>
      <family val="2"/>
    </font>
    <font>
      <sz val="9"/>
      <color rgb="FF000000"/>
      <name val="Century Gothic"/>
      <family val="2"/>
    </font>
    <font>
      <sz val="20"/>
      <name val="Aptos Narrow"/>
      <family val="2"/>
      <scheme val="minor"/>
    </font>
    <font>
      <b/>
      <sz val="20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4" fillId="0" borderId="0"/>
  </cellStyleXfs>
  <cellXfs count="191">
    <xf numFmtId="0" fontId="0" fillId="0" borderId="0" xfId="0"/>
    <xf numFmtId="0" fontId="3" fillId="0" borderId="0" xfId="3" applyFont="1" applyAlignment="1">
      <alignment vertical="center"/>
    </xf>
    <xf numFmtId="0" fontId="5" fillId="0" borderId="0" xfId="3" applyFont="1" applyAlignment="1">
      <alignment vertical="center"/>
    </xf>
    <xf numFmtId="0" fontId="3" fillId="0" borderId="0" xfId="3" applyFont="1" applyAlignment="1">
      <alignment horizontal="center" vertical="center"/>
    </xf>
    <xf numFmtId="164" fontId="3" fillId="0" borderId="0" xfId="1" applyNumberFormat="1" applyFont="1" applyAlignment="1">
      <alignment vertical="center"/>
    </xf>
    <xf numFmtId="0" fontId="7" fillId="0" borderId="0" xfId="3" applyFont="1" applyAlignment="1">
      <alignment vertical="center"/>
    </xf>
    <xf numFmtId="165" fontId="4" fillId="0" borderId="5" xfId="4" applyNumberFormat="1" applyFont="1" applyBorder="1" applyAlignment="1">
      <alignment horizontal="center" vertical="center" wrapText="1"/>
    </xf>
    <xf numFmtId="165" fontId="4" fillId="0" borderId="1" xfId="4" applyNumberFormat="1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5" xfId="3" applyFont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0" fontId="4" fillId="2" borderId="5" xfId="3" applyFont="1" applyFill="1" applyBorder="1" applyAlignment="1">
      <alignment horizontal="center" vertical="center" wrapText="1"/>
    </xf>
    <xf numFmtId="0" fontId="4" fillId="3" borderId="5" xfId="3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3" borderId="5" xfId="1" applyNumberFormat="1" applyFont="1" applyFill="1" applyBorder="1" applyAlignment="1">
      <alignment horizontal="center" vertical="center" wrapText="1"/>
    </xf>
    <xf numFmtId="0" fontId="4" fillId="4" borderId="5" xfId="3" applyFont="1" applyFill="1" applyBorder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0" fontId="9" fillId="0" borderId="0" xfId="3" applyFont="1" applyAlignment="1">
      <alignment vertical="center"/>
    </xf>
    <xf numFmtId="0" fontId="6" fillId="5" borderId="5" xfId="3" applyFont="1" applyFill="1" applyBorder="1" applyAlignment="1">
      <alignment vertical="center"/>
    </xf>
    <xf numFmtId="0" fontId="6" fillId="5" borderId="6" xfId="3" applyFont="1" applyFill="1" applyBorder="1" applyAlignment="1">
      <alignment vertical="center"/>
    </xf>
    <xf numFmtId="0" fontId="6" fillId="5" borderId="7" xfId="3" applyFont="1" applyFill="1" applyBorder="1" applyAlignment="1">
      <alignment vertical="center"/>
    </xf>
    <xf numFmtId="164" fontId="9" fillId="5" borderId="0" xfId="1" applyNumberFormat="1" applyFont="1" applyFill="1" applyAlignment="1">
      <alignment vertical="center"/>
    </xf>
    <xf numFmtId="0" fontId="9" fillId="5" borderId="0" xfId="3" applyFont="1" applyFill="1" applyAlignment="1">
      <alignment vertical="center"/>
    </xf>
    <xf numFmtId="0" fontId="9" fillId="5" borderId="5" xfId="3" applyFont="1" applyFill="1" applyBorder="1" applyAlignment="1">
      <alignment vertical="center"/>
    </xf>
    <xf numFmtId="0" fontId="9" fillId="6" borderId="5" xfId="3" applyFont="1" applyFill="1" applyBorder="1" applyAlignment="1">
      <alignment vertical="center"/>
    </xf>
    <xf numFmtId="0" fontId="9" fillId="6" borderId="1" xfId="3" applyFont="1" applyFill="1" applyBorder="1" applyAlignment="1">
      <alignment vertical="center"/>
    </xf>
    <xf numFmtId="166" fontId="9" fillId="6" borderId="1" xfId="3" applyNumberFormat="1" applyFont="1" applyFill="1" applyBorder="1" applyAlignment="1">
      <alignment vertical="center"/>
    </xf>
    <xf numFmtId="5" fontId="9" fillId="6" borderId="1" xfId="1" applyNumberFormat="1" applyFont="1" applyFill="1" applyBorder="1" applyAlignment="1">
      <alignment vertical="center"/>
    </xf>
    <xf numFmtId="9" fontId="9" fillId="6" borderId="5" xfId="2" applyFont="1" applyFill="1" applyBorder="1" applyAlignment="1">
      <alignment vertical="center"/>
    </xf>
    <xf numFmtId="167" fontId="9" fillId="6" borderId="5" xfId="2" applyNumberFormat="1" applyFont="1" applyFill="1" applyBorder="1" applyAlignment="1">
      <alignment vertical="center"/>
    </xf>
    <xf numFmtId="0" fontId="9" fillId="6" borderId="5" xfId="1" applyNumberFormat="1" applyFont="1" applyFill="1" applyBorder="1" applyAlignment="1">
      <alignment vertical="center"/>
    </xf>
    <xf numFmtId="164" fontId="9" fillId="6" borderId="5" xfId="1" applyNumberFormat="1" applyFont="1" applyFill="1" applyBorder="1" applyAlignment="1">
      <alignment vertical="center"/>
    </xf>
    <xf numFmtId="166" fontId="9" fillId="6" borderId="5" xfId="3" applyNumberFormat="1" applyFont="1" applyFill="1" applyBorder="1" applyAlignment="1">
      <alignment vertical="center"/>
    </xf>
    <xf numFmtId="0" fontId="12" fillId="0" borderId="0" xfId="3" applyFont="1" applyAlignment="1">
      <alignment vertical="center"/>
    </xf>
    <xf numFmtId="0" fontId="9" fillId="0" borderId="8" xfId="3" applyFont="1" applyBorder="1" applyAlignment="1">
      <alignment vertical="center"/>
    </xf>
    <xf numFmtId="0" fontId="9" fillId="0" borderId="9" xfId="3" applyFont="1" applyBorder="1" applyAlignment="1">
      <alignment vertical="center"/>
    </xf>
    <xf numFmtId="166" fontId="9" fillId="0" borderId="1" xfId="3" applyNumberFormat="1" applyFont="1" applyBorder="1" applyAlignment="1">
      <alignment vertical="center"/>
    </xf>
    <xf numFmtId="5" fontId="9" fillId="0" borderId="1" xfId="1" applyNumberFormat="1" applyFont="1" applyBorder="1" applyAlignment="1">
      <alignment vertical="center"/>
    </xf>
    <xf numFmtId="9" fontId="9" fillId="0" borderId="5" xfId="2" applyFont="1" applyFill="1" applyBorder="1" applyAlignment="1">
      <alignment vertical="center"/>
    </xf>
    <xf numFmtId="167" fontId="9" fillId="0" borderId="5" xfId="2" applyNumberFormat="1" applyFont="1" applyBorder="1" applyAlignment="1">
      <alignment vertical="center"/>
    </xf>
    <xf numFmtId="0" fontId="9" fillId="0" borderId="5" xfId="1" applyNumberFormat="1" applyFont="1" applyBorder="1" applyAlignment="1">
      <alignment vertical="center"/>
    </xf>
    <xf numFmtId="164" fontId="9" fillId="0" borderId="5" xfId="1" applyNumberFormat="1" applyFont="1" applyBorder="1" applyAlignment="1">
      <alignment vertical="center"/>
    </xf>
    <xf numFmtId="166" fontId="9" fillId="0" borderId="5" xfId="3" applyNumberFormat="1" applyFont="1" applyBorder="1" applyAlignment="1">
      <alignment vertical="center"/>
    </xf>
    <xf numFmtId="0" fontId="9" fillId="0" borderId="5" xfId="3" applyFont="1" applyBorder="1" applyAlignment="1">
      <alignment vertical="center"/>
    </xf>
    <xf numFmtId="0" fontId="9" fillId="0" borderId="1" xfId="3" applyFont="1" applyBorder="1" applyAlignment="1">
      <alignment vertical="center"/>
    </xf>
    <xf numFmtId="9" fontId="9" fillId="0" borderId="5" xfId="2" applyFont="1" applyBorder="1" applyAlignment="1">
      <alignment vertical="center"/>
    </xf>
    <xf numFmtId="0" fontId="6" fillId="0" borderId="0" xfId="3" applyFont="1" applyAlignment="1">
      <alignment vertical="center"/>
    </xf>
    <xf numFmtId="3" fontId="9" fillId="6" borderId="5" xfId="1" applyNumberFormat="1" applyFont="1" applyFill="1" applyBorder="1" applyAlignment="1">
      <alignment vertical="center"/>
    </xf>
    <xf numFmtId="0" fontId="9" fillId="5" borderId="5" xfId="1" applyNumberFormat="1" applyFont="1" applyFill="1" applyBorder="1" applyAlignment="1">
      <alignment vertical="center"/>
    </xf>
    <xf numFmtId="164" fontId="9" fillId="5" borderId="5" xfId="1" applyNumberFormat="1" applyFont="1" applyFill="1" applyBorder="1" applyAlignment="1">
      <alignment vertical="center"/>
    </xf>
    <xf numFmtId="166" fontId="9" fillId="5" borderId="5" xfId="3" applyNumberFormat="1" applyFont="1" applyFill="1" applyBorder="1" applyAlignment="1">
      <alignment vertical="center"/>
    </xf>
    <xf numFmtId="0" fontId="9" fillId="5" borderId="1" xfId="3" applyFont="1" applyFill="1" applyBorder="1" applyAlignment="1">
      <alignment vertical="center"/>
    </xf>
    <xf numFmtId="9" fontId="9" fillId="5" borderId="5" xfId="2" applyFont="1" applyFill="1" applyBorder="1" applyAlignment="1">
      <alignment vertical="center"/>
    </xf>
    <xf numFmtId="5" fontId="9" fillId="0" borderId="1" xfId="3" applyNumberFormat="1" applyFont="1" applyBorder="1" applyAlignment="1">
      <alignment vertical="center"/>
    </xf>
    <xf numFmtId="5" fontId="9" fillId="0" borderId="1" xfId="1" applyNumberFormat="1" applyFont="1" applyFill="1" applyBorder="1" applyAlignment="1">
      <alignment vertical="center"/>
    </xf>
    <xf numFmtId="166" fontId="9" fillId="7" borderId="1" xfId="3" applyNumberFormat="1" applyFont="1" applyFill="1" applyBorder="1" applyAlignment="1">
      <alignment vertical="center"/>
    </xf>
    <xf numFmtId="0" fontId="9" fillId="5" borderId="6" xfId="3" applyFont="1" applyFill="1" applyBorder="1" applyAlignment="1">
      <alignment vertical="center"/>
    </xf>
    <xf numFmtId="0" fontId="9" fillId="5" borderId="7" xfId="3" applyFont="1" applyFill="1" applyBorder="1" applyAlignment="1">
      <alignment vertical="center"/>
    </xf>
    <xf numFmtId="1" fontId="9" fillId="0" borderId="0" xfId="3" applyNumberFormat="1" applyFont="1" applyAlignment="1">
      <alignment vertical="center"/>
    </xf>
    <xf numFmtId="0" fontId="12" fillId="5" borderId="6" xfId="3" applyFont="1" applyFill="1" applyBorder="1" applyAlignment="1">
      <alignment vertical="center"/>
    </xf>
    <xf numFmtId="0" fontId="12" fillId="5" borderId="7" xfId="3" applyFont="1" applyFill="1" applyBorder="1" applyAlignment="1">
      <alignment vertical="center"/>
    </xf>
    <xf numFmtId="0" fontId="6" fillId="5" borderId="1" xfId="3" applyFont="1" applyFill="1" applyBorder="1" applyAlignment="1">
      <alignment vertical="center"/>
    </xf>
    <xf numFmtId="0" fontId="6" fillId="0" borderId="1" xfId="3" applyFont="1" applyBorder="1" applyAlignment="1">
      <alignment vertical="center"/>
    </xf>
    <xf numFmtId="0" fontId="9" fillId="7" borderId="5" xfId="3" applyFont="1" applyFill="1" applyBorder="1" applyAlignment="1">
      <alignment vertical="center"/>
    </xf>
    <xf numFmtId="0" fontId="6" fillId="0" borderId="10" xfId="3" applyFont="1" applyBorder="1" applyAlignment="1">
      <alignment vertical="center"/>
    </xf>
    <xf numFmtId="49" fontId="9" fillId="6" borderId="10" xfId="3" applyNumberFormat="1" applyFont="1" applyFill="1" applyBorder="1" applyAlignment="1">
      <alignment vertical="center"/>
    </xf>
    <xf numFmtId="49" fontId="9" fillId="0" borderId="10" xfId="3" applyNumberFormat="1" applyFont="1" applyBorder="1" applyAlignment="1">
      <alignment vertical="center"/>
    </xf>
    <xf numFmtId="0" fontId="9" fillId="7" borderId="1" xfId="3" applyFont="1" applyFill="1" applyBorder="1" applyAlignment="1">
      <alignment vertical="center"/>
    </xf>
    <xf numFmtId="5" fontId="9" fillId="7" borderId="1" xfId="1" applyNumberFormat="1" applyFont="1" applyFill="1" applyBorder="1" applyAlignment="1">
      <alignment vertical="center"/>
    </xf>
    <xf numFmtId="9" fontId="9" fillId="7" borderId="5" xfId="2" applyFont="1" applyFill="1" applyBorder="1" applyAlignment="1">
      <alignment vertical="center"/>
    </xf>
    <xf numFmtId="167" fontId="9" fillId="7" borderId="5" xfId="2" applyNumberFormat="1" applyFont="1" applyFill="1" applyBorder="1" applyAlignment="1">
      <alignment vertical="center"/>
    </xf>
    <xf numFmtId="0" fontId="9" fillId="7" borderId="5" xfId="1" applyNumberFormat="1" applyFont="1" applyFill="1" applyBorder="1" applyAlignment="1">
      <alignment vertical="center"/>
    </xf>
    <xf numFmtId="164" fontId="9" fillId="7" borderId="5" xfId="1" applyNumberFormat="1" applyFont="1" applyFill="1" applyBorder="1" applyAlignment="1">
      <alignment vertical="center"/>
    </xf>
    <xf numFmtId="166" fontId="9" fillId="7" borderId="5" xfId="3" applyNumberFormat="1" applyFont="1" applyFill="1" applyBorder="1" applyAlignment="1">
      <alignment vertical="center"/>
    </xf>
    <xf numFmtId="0" fontId="9" fillId="7" borderId="0" xfId="3" applyFont="1" applyFill="1" applyAlignment="1">
      <alignment vertical="center"/>
    </xf>
    <xf numFmtId="0" fontId="9" fillId="7" borderId="5" xfId="3" applyFont="1" applyFill="1" applyBorder="1" applyAlignment="1">
      <alignment vertical="center" wrapText="1"/>
    </xf>
    <xf numFmtId="0" fontId="9" fillId="6" borderId="5" xfId="3" applyFont="1" applyFill="1" applyBorder="1" applyAlignment="1">
      <alignment vertical="center" wrapText="1"/>
    </xf>
    <xf numFmtId="0" fontId="9" fillId="0" borderId="11" xfId="3" applyFont="1" applyBorder="1" applyAlignment="1">
      <alignment vertical="center" wrapText="1"/>
    </xf>
    <xf numFmtId="0" fontId="13" fillId="6" borderId="5" xfId="3" applyFont="1" applyFill="1" applyBorder="1" applyAlignment="1">
      <alignment vertical="center"/>
    </xf>
    <xf numFmtId="0" fontId="13" fillId="7" borderId="5" xfId="3" applyFont="1" applyFill="1" applyBorder="1" applyAlignment="1">
      <alignment vertical="center"/>
    </xf>
    <xf numFmtId="164" fontId="9" fillId="7" borderId="1" xfId="1" applyNumberFormat="1" applyFont="1" applyFill="1" applyBorder="1" applyAlignment="1">
      <alignment horizontal="center" vertical="center"/>
    </xf>
    <xf numFmtId="0" fontId="9" fillId="6" borderId="6" xfId="3" applyFont="1" applyFill="1" applyBorder="1" applyAlignment="1">
      <alignment vertical="center"/>
    </xf>
    <xf numFmtId="164" fontId="9" fillId="6" borderId="1" xfId="1" applyNumberFormat="1" applyFont="1" applyFill="1" applyBorder="1" applyAlignment="1">
      <alignment horizontal="center" vertical="center"/>
    </xf>
    <xf numFmtId="9" fontId="6" fillId="5" borderId="7" xfId="3" applyNumberFormat="1" applyFont="1" applyFill="1" applyBorder="1" applyAlignment="1">
      <alignment horizontal="center" vertical="center"/>
    </xf>
    <xf numFmtId="0" fontId="6" fillId="5" borderId="11" xfId="3" applyFont="1" applyFill="1" applyBorder="1" applyAlignment="1">
      <alignment vertical="center"/>
    </xf>
    <xf numFmtId="164" fontId="6" fillId="5" borderId="1" xfId="3" applyNumberFormat="1" applyFont="1" applyFill="1" applyBorder="1" applyAlignment="1">
      <alignment vertical="center"/>
    </xf>
    <xf numFmtId="0" fontId="9" fillId="6" borderId="3" xfId="3" applyFont="1" applyFill="1" applyBorder="1" applyAlignment="1">
      <alignment vertical="center"/>
    </xf>
    <xf numFmtId="0" fontId="9" fillId="0" borderId="3" xfId="3" applyFont="1" applyBorder="1" applyAlignment="1">
      <alignment vertical="center"/>
    </xf>
    <xf numFmtId="0" fontId="9" fillId="0" borderId="5" xfId="3" applyFont="1" applyBorder="1" applyAlignment="1">
      <alignment vertical="center" wrapText="1"/>
    </xf>
    <xf numFmtId="0" fontId="9" fillId="5" borderId="9" xfId="3" applyFont="1" applyFill="1" applyBorder="1" applyAlignment="1">
      <alignment vertical="center"/>
    </xf>
    <xf numFmtId="0" fontId="9" fillId="0" borderId="5" xfId="1" applyNumberFormat="1" applyFont="1" applyFill="1" applyBorder="1" applyAlignment="1">
      <alignment vertical="center"/>
    </xf>
    <xf numFmtId="0" fontId="9" fillId="8" borderId="5" xfId="1" applyNumberFormat="1" applyFont="1" applyFill="1" applyBorder="1" applyAlignment="1">
      <alignment vertical="center"/>
    </xf>
    <xf numFmtId="164" fontId="9" fillId="0" borderId="5" xfId="1" applyNumberFormat="1" applyFont="1" applyFill="1" applyBorder="1" applyAlignment="1">
      <alignment vertical="center"/>
    </xf>
    <xf numFmtId="167" fontId="9" fillId="0" borderId="5" xfId="2" applyNumberFormat="1" applyFont="1" applyFill="1" applyBorder="1" applyAlignment="1">
      <alignment vertical="center"/>
    </xf>
    <xf numFmtId="0" fontId="13" fillId="7" borderId="5" xfId="3" applyFont="1" applyFill="1" applyBorder="1" applyAlignment="1">
      <alignment horizontal="left" vertical="center"/>
    </xf>
    <xf numFmtId="0" fontId="13" fillId="0" borderId="5" xfId="3" applyFont="1" applyBorder="1" applyAlignment="1">
      <alignment horizontal="left" vertical="center"/>
    </xf>
    <xf numFmtId="0" fontId="15" fillId="0" borderId="5" xfId="5" applyFont="1" applyBorder="1"/>
    <xf numFmtId="0" fontId="15" fillId="6" borderId="5" xfId="5" applyFont="1" applyFill="1" applyBorder="1"/>
    <xf numFmtId="0" fontId="9" fillId="9" borderId="0" xfId="3" applyFont="1" applyFill="1" applyAlignment="1">
      <alignment vertical="center"/>
    </xf>
    <xf numFmtId="9" fontId="9" fillId="6" borderId="1" xfId="2" applyFont="1" applyFill="1" applyBorder="1" applyAlignment="1">
      <alignment vertical="center"/>
    </xf>
    <xf numFmtId="166" fontId="9" fillId="0" borderId="0" xfId="3" applyNumberFormat="1" applyFont="1" applyAlignment="1">
      <alignment vertical="center"/>
    </xf>
    <xf numFmtId="0" fontId="9" fillId="0" borderId="0" xfId="3" quotePrefix="1" applyFont="1" applyAlignment="1">
      <alignment vertical="center"/>
    </xf>
    <xf numFmtId="0" fontId="9" fillId="6" borderId="0" xfId="3" applyFont="1" applyFill="1" applyAlignment="1">
      <alignment vertical="center"/>
    </xf>
    <xf numFmtId="0" fontId="15" fillId="0" borderId="5" xfId="0" applyFont="1" applyBorder="1"/>
    <xf numFmtId="0" fontId="9" fillId="5" borderId="12" xfId="3" applyFont="1" applyFill="1" applyBorder="1" applyAlignment="1">
      <alignment vertical="center"/>
    </xf>
    <xf numFmtId="167" fontId="9" fillId="0" borderId="5" xfId="3" applyNumberFormat="1" applyFont="1" applyBorder="1" applyAlignment="1">
      <alignment vertical="center"/>
    </xf>
    <xf numFmtId="167" fontId="9" fillId="6" borderId="5" xfId="3" applyNumberFormat="1" applyFont="1" applyFill="1" applyBorder="1" applyAlignment="1">
      <alignment vertical="center"/>
    </xf>
    <xf numFmtId="0" fontId="9" fillId="5" borderId="4" xfId="3" applyFont="1" applyFill="1" applyBorder="1" applyAlignment="1">
      <alignment vertical="center"/>
    </xf>
    <xf numFmtId="167" fontId="9" fillId="7" borderId="5" xfId="3" applyNumberFormat="1" applyFont="1" applyFill="1" applyBorder="1" applyAlignment="1">
      <alignment vertical="center"/>
    </xf>
    <xf numFmtId="0" fontId="15" fillId="6" borderId="5" xfId="0" applyFont="1" applyFill="1" applyBorder="1"/>
    <xf numFmtId="0" fontId="9" fillId="0" borderId="10" xfId="3" applyFont="1" applyBorder="1" applyAlignment="1">
      <alignment vertical="center"/>
    </xf>
    <xf numFmtId="0" fontId="9" fillId="0" borderId="6" xfId="3" applyFont="1" applyBorder="1" applyAlignment="1">
      <alignment vertical="center"/>
    </xf>
    <xf numFmtId="0" fontId="9" fillId="6" borderId="10" xfId="3" applyFont="1" applyFill="1" applyBorder="1" applyAlignment="1">
      <alignment vertical="center"/>
    </xf>
    <xf numFmtId="164" fontId="9" fillId="5" borderId="6" xfId="1" applyNumberFormat="1" applyFont="1" applyFill="1" applyBorder="1" applyAlignment="1">
      <alignment horizontal="center" vertical="center"/>
    </xf>
    <xf numFmtId="0" fontId="13" fillId="0" borderId="5" xfId="0" applyFont="1" applyBorder="1"/>
    <xf numFmtId="0" fontId="13" fillId="6" borderId="5" xfId="0" applyFont="1" applyFill="1" applyBorder="1"/>
    <xf numFmtId="10" fontId="9" fillId="6" borderId="5" xfId="2" applyNumberFormat="1" applyFont="1" applyFill="1" applyBorder="1" applyAlignment="1">
      <alignment vertical="center"/>
    </xf>
    <xf numFmtId="0" fontId="9" fillId="7" borderId="10" xfId="3" applyFont="1" applyFill="1" applyBorder="1" applyAlignment="1">
      <alignment vertical="center"/>
    </xf>
    <xf numFmtId="0" fontId="9" fillId="7" borderId="6" xfId="3" applyFont="1" applyFill="1" applyBorder="1" applyAlignment="1">
      <alignment vertical="center"/>
    </xf>
    <xf numFmtId="10" fontId="9" fillId="0" borderId="5" xfId="2" applyNumberFormat="1" applyFont="1" applyBorder="1" applyAlignment="1">
      <alignment vertical="center"/>
    </xf>
    <xf numFmtId="5" fontId="9" fillId="6" borderId="7" xfId="1" applyNumberFormat="1" applyFont="1" applyFill="1" applyBorder="1" applyAlignment="1">
      <alignment vertical="center"/>
    </xf>
    <xf numFmtId="9" fontId="9" fillId="6" borderId="7" xfId="2" applyFont="1" applyFill="1" applyBorder="1" applyAlignment="1">
      <alignment vertical="center"/>
    </xf>
    <xf numFmtId="0" fontId="9" fillId="6" borderId="7" xfId="1" applyNumberFormat="1" applyFont="1" applyFill="1" applyBorder="1" applyAlignment="1">
      <alignment vertical="center"/>
    </xf>
    <xf numFmtId="164" fontId="9" fillId="6" borderId="7" xfId="1" applyNumberFormat="1" applyFont="1" applyFill="1" applyBorder="1" applyAlignment="1">
      <alignment vertical="center"/>
    </xf>
    <xf numFmtId="167" fontId="9" fillId="6" borderId="7" xfId="2" applyNumberFormat="1" applyFont="1" applyFill="1" applyBorder="1" applyAlignment="1">
      <alignment vertical="center"/>
    </xf>
    <xf numFmtId="166" fontId="9" fillId="6" borderId="7" xfId="3" applyNumberFormat="1" applyFont="1" applyFill="1" applyBorder="1" applyAlignment="1">
      <alignment vertical="center"/>
    </xf>
    <xf numFmtId="5" fontId="9" fillId="0" borderId="5" xfId="1" applyNumberFormat="1" applyFont="1" applyFill="1" applyBorder="1" applyAlignment="1">
      <alignment vertical="center"/>
    </xf>
    <xf numFmtId="0" fontId="9" fillId="5" borderId="8" xfId="3" applyFont="1" applyFill="1" applyBorder="1" applyAlignment="1">
      <alignment vertical="center"/>
    </xf>
    <xf numFmtId="5" fontId="9" fillId="0" borderId="7" xfId="1" applyNumberFormat="1" applyFont="1" applyFill="1" applyBorder="1" applyAlignment="1">
      <alignment vertical="center"/>
    </xf>
    <xf numFmtId="9" fontId="9" fillId="0" borderId="7" xfId="2" applyFont="1" applyFill="1" applyBorder="1" applyAlignment="1">
      <alignment vertical="center"/>
    </xf>
    <xf numFmtId="0" fontId="9" fillId="0" borderId="7" xfId="1" applyNumberFormat="1" applyFont="1" applyFill="1" applyBorder="1" applyAlignment="1">
      <alignment vertical="center"/>
    </xf>
    <xf numFmtId="164" fontId="9" fillId="0" borderId="7" xfId="1" applyNumberFormat="1" applyFont="1" applyFill="1" applyBorder="1" applyAlignment="1">
      <alignment vertical="center"/>
    </xf>
    <xf numFmtId="167" fontId="9" fillId="0" borderId="7" xfId="2" applyNumberFormat="1" applyFont="1" applyFill="1" applyBorder="1" applyAlignment="1">
      <alignment vertical="center"/>
    </xf>
    <xf numFmtId="166" fontId="9" fillId="0" borderId="7" xfId="3" applyNumberFormat="1" applyFont="1" applyBorder="1" applyAlignment="1">
      <alignment vertical="center"/>
    </xf>
    <xf numFmtId="9" fontId="9" fillId="6" borderId="5" xfId="3" applyNumberFormat="1" applyFont="1" applyFill="1" applyBorder="1" applyAlignment="1">
      <alignment vertical="center"/>
    </xf>
    <xf numFmtId="9" fontId="9" fillId="0" borderId="5" xfId="3" applyNumberFormat="1" applyFont="1" applyBorder="1" applyAlignment="1">
      <alignment vertical="center"/>
    </xf>
    <xf numFmtId="167" fontId="9" fillId="5" borderId="5" xfId="2" applyNumberFormat="1" applyFont="1" applyFill="1" applyBorder="1" applyAlignment="1">
      <alignment vertical="center"/>
    </xf>
    <xf numFmtId="10" fontId="9" fillId="0" borderId="5" xfId="2" applyNumberFormat="1" applyFont="1" applyFill="1" applyBorder="1" applyAlignment="1">
      <alignment vertical="center"/>
    </xf>
    <xf numFmtId="0" fontId="9" fillId="5" borderId="10" xfId="3" applyFont="1" applyFill="1" applyBorder="1" applyAlignment="1">
      <alignment vertical="center"/>
    </xf>
    <xf numFmtId="0" fontId="6" fillId="6" borderId="5" xfId="3" applyFont="1" applyFill="1" applyBorder="1" applyAlignment="1">
      <alignment vertical="center"/>
    </xf>
    <xf numFmtId="5" fontId="9" fillId="6" borderId="5" xfId="1" applyNumberFormat="1" applyFont="1" applyFill="1" applyBorder="1" applyAlignment="1">
      <alignment vertical="center"/>
    </xf>
    <xf numFmtId="0" fontId="6" fillId="0" borderId="5" xfId="3" applyFont="1" applyBorder="1" applyAlignment="1">
      <alignment vertical="center"/>
    </xf>
    <xf numFmtId="10" fontId="9" fillId="7" borderId="5" xfId="2" applyNumberFormat="1" applyFont="1" applyFill="1" applyBorder="1" applyAlignment="1">
      <alignment vertical="center"/>
    </xf>
    <xf numFmtId="0" fontId="13" fillId="7" borderId="5" xfId="0" applyFont="1" applyFill="1" applyBorder="1"/>
    <xf numFmtId="5" fontId="9" fillId="7" borderId="7" xfId="1" applyNumberFormat="1" applyFont="1" applyFill="1" applyBorder="1" applyAlignment="1">
      <alignment vertical="center"/>
    </xf>
    <xf numFmtId="9" fontId="9" fillId="7" borderId="7" xfId="2" applyFont="1" applyFill="1" applyBorder="1" applyAlignment="1">
      <alignment vertical="center"/>
    </xf>
    <xf numFmtId="10" fontId="9" fillId="7" borderId="7" xfId="2" applyNumberFormat="1" applyFont="1" applyFill="1" applyBorder="1" applyAlignment="1">
      <alignment vertical="center"/>
    </xf>
    <xf numFmtId="0" fontId="9" fillId="7" borderId="7" xfId="1" applyNumberFormat="1" applyFont="1" applyFill="1" applyBorder="1" applyAlignment="1">
      <alignment vertical="center"/>
    </xf>
    <xf numFmtId="164" fontId="9" fillId="7" borderId="7" xfId="1" applyNumberFormat="1" applyFont="1" applyFill="1" applyBorder="1" applyAlignment="1">
      <alignment vertical="center"/>
    </xf>
    <xf numFmtId="167" fontId="9" fillId="7" borderId="7" xfId="2" applyNumberFormat="1" applyFont="1" applyFill="1" applyBorder="1" applyAlignment="1">
      <alignment vertical="center"/>
    </xf>
    <xf numFmtId="166" fontId="9" fillId="7" borderId="7" xfId="3" applyNumberFormat="1" applyFont="1" applyFill="1" applyBorder="1" applyAlignment="1">
      <alignment vertical="center"/>
    </xf>
    <xf numFmtId="10" fontId="9" fillId="6" borderId="1" xfId="3" applyNumberFormat="1" applyFont="1" applyFill="1" applyBorder="1" applyAlignment="1">
      <alignment vertical="center"/>
    </xf>
    <xf numFmtId="9" fontId="9" fillId="7" borderId="1" xfId="3" applyNumberFormat="1" applyFont="1" applyFill="1" applyBorder="1" applyAlignment="1">
      <alignment vertical="center"/>
    </xf>
    <xf numFmtId="10" fontId="9" fillId="7" borderId="1" xfId="3" applyNumberFormat="1" applyFont="1" applyFill="1" applyBorder="1" applyAlignment="1">
      <alignment vertical="center"/>
    </xf>
    <xf numFmtId="9" fontId="9" fillId="6" borderId="1" xfId="3" applyNumberFormat="1" applyFont="1" applyFill="1" applyBorder="1" applyAlignment="1">
      <alignment vertical="center"/>
    </xf>
    <xf numFmtId="10" fontId="9" fillId="0" borderId="5" xfId="3" applyNumberFormat="1" applyFont="1" applyBorder="1" applyAlignment="1">
      <alignment vertical="center"/>
    </xf>
    <xf numFmtId="10" fontId="9" fillId="6" borderId="5" xfId="3" applyNumberFormat="1" applyFont="1" applyFill="1" applyBorder="1" applyAlignment="1">
      <alignment vertical="center"/>
    </xf>
    <xf numFmtId="166" fontId="9" fillId="5" borderId="1" xfId="3" applyNumberFormat="1" applyFont="1" applyFill="1" applyBorder="1" applyAlignment="1">
      <alignment vertical="center"/>
    </xf>
    <xf numFmtId="5" fontId="9" fillId="5" borderId="5" xfId="1" applyNumberFormat="1" applyFont="1" applyFill="1" applyBorder="1" applyAlignment="1">
      <alignment vertical="center"/>
    </xf>
    <xf numFmtId="10" fontId="9" fillId="5" borderId="5" xfId="3" applyNumberFormat="1" applyFont="1" applyFill="1" applyBorder="1" applyAlignment="1">
      <alignment vertical="center"/>
    </xf>
    <xf numFmtId="0" fontId="13" fillId="7" borderId="8" xfId="3" applyFont="1" applyFill="1" applyBorder="1" applyAlignment="1">
      <alignment vertical="center"/>
    </xf>
    <xf numFmtId="5" fontId="9" fillId="7" borderId="5" xfId="1" applyNumberFormat="1" applyFont="1" applyFill="1" applyBorder="1" applyAlignment="1">
      <alignment vertical="center"/>
    </xf>
    <xf numFmtId="0" fontId="13" fillId="6" borderId="8" xfId="3" applyFont="1" applyFill="1" applyBorder="1" applyAlignment="1">
      <alignment vertical="center"/>
    </xf>
    <xf numFmtId="0" fontId="13" fillId="0" borderId="5" xfId="3" applyFont="1" applyBorder="1" applyAlignment="1">
      <alignment vertical="center"/>
    </xf>
    <xf numFmtId="164" fontId="9" fillId="6" borderId="1" xfId="3" applyNumberFormat="1" applyFont="1" applyFill="1" applyBorder="1" applyAlignment="1">
      <alignment vertical="center"/>
    </xf>
    <xf numFmtId="164" fontId="9" fillId="0" borderId="1" xfId="3" applyNumberFormat="1" applyFont="1" applyBorder="1" applyAlignment="1">
      <alignment vertical="center"/>
    </xf>
    <xf numFmtId="166" fontId="9" fillId="6" borderId="0" xfId="3" applyNumberFormat="1" applyFont="1" applyFill="1" applyAlignment="1">
      <alignment vertical="center"/>
    </xf>
    <xf numFmtId="167" fontId="9" fillId="0" borderId="0" xfId="3" applyNumberFormat="1" applyFont="1" applyAlignment="1">
      <alignment vertical="center"/>
    </xf>
    <xf numFmtId="49" fontId="9" fillId="0" borderId="5" xfId="3" applyNumberFormat="1" applyFont="1" applyBorder="1" applyAlignment="1">
      <alignment vertical="center"/>
    </xf>
    <xf numFmtId="49" fontId="9" fillId="6" borderId="5" xfId="3" applyNumberFormat="1" applyFont="1" applyFill="1" applyBorder="1" applyAlignment="1">
      <alignment vertical="center"/>
    </xf>
    <xf numFmtId="0" fontId="13" fillId="6" borderId="5" xfId="3" applyFont="1" applyFill="1" applyBorder="1" applyAlignment="1">
      <alignment horizontal="left" vertical="center"/>
    </xf>
    <xf numFmtId="166" fontId="9" fillId="6" borderId="1" xfId="3" applyNumberFormat="1" applyFont="1" applyFill="1" applyBorder="1" applyAlignment="1">
      <alignment horizontal="center" vertical="center"/>
    </xf>
    <xf numFmtId="5" fontId="9" fillId="6" borderId="1" xfId="1" applyNumberFormat="1" applyFont="1" applyFill="1" applyBorder="1" applyAlignment="1">
      <alignment horizontal="center" vertical="center"/>
    </xf>
    <xf numFmtId="9" fontId="9" fillId="6" borderId="5" xfId="2" applyFont="1" applyFill="1" applyBorder="1" applyAlignment="1">
      <alignment horizontal="center" vertical="center"/>
    </xf>
    <xf numFmtId="0" fontId="3" fillId="0" borderId="7" xfId="3" applyFont="1" applyBorder="1" applyAlignment="1">
      <alignment horizontal="center" vertical="center"/>
    </xf>
    <xf numFmtId="9" fontId="9" fillId="0" borderId="0" xfId="2" applyFont="1" applyAlignment="1">
      <alignment vertical="center"/>
    </xf>
    <xf numFmtId="166" fontId="9" fillId="7" borderId="0" xfId="3" applyNumberFormat="1" applyFont="1" applyFill="1" applyAlignment="1">
      <alignment vertical="center"/>
    </xf>
    <xf numFmtId="0" fontId="6" fillId="0" borderId="0" xfId="3" quotePrefix="1" applyFont="1" applyAlignment="1">
      <alignment vertical="center"/>
    </xf>
    <xf numFmtId="0" fontId="6" fillId="0" borderId="0" xfId="3" quotePrefix="1" applyFont="1" applyAlignment="1">
      <alignment horizontal="left" vertical="center" wrapText="1"/>
    </xf>
    <xf numFmtId="0" fontId="9" fillId="0" borderId="0" xfId="3" applyFont="1" applyAlignment="1">
      <alignment horizontal="center" vertical="center" wrapText="1"/>
    </xf>
    <xf numFmtId="0" fontId="8" fillId="0" borderId="0" xfId="3" applyFont="1" applyAlignment="1">
      <alignment horizontal="center" vertical="center" wrapText="1"/>
    </xf>
    <xf numFmtId="0" fontId="10" fillId="0" borderId="0" xfId="3" applyFont="1" applyAlignment="1">
      <alignment horizontal="right" vertical="center"/>
    </xf>
    <xf numFmtId="0" fontId="3" fillId="0" borderId="0" xfId="3" applyFont="1" applyAlignment="1">
      <alignment vertical="center" wrapText="1"/>
    </xf>
    <xf numFmtId="0" fontId="9" fillId="5" borderId="2" xfId="3" applyFont="1" applyFill="1" applyBorder="1" applyAlignment="1">
      <alignment vertical="center"/>
    </xf>
    <xf numFmtId="166" fontId="9" fillId="6" borderId="11" xfId="3" applyNumberFormat="1" applyFont="1" applyFill="1" applyBorder="1" applyAlignment="1">
      <alignment vertical="center"/>
    </xf>
    <xf numFmtId="166" fontId="9" fillId="0" borderId="11" xfId="3" applyNumberFormat="1" applyFont="1" applyBorder="1" applyAlignment="1">
      <alignment vertical="center"/>
    </xf>
    <xf numFmtId="166" fontId="9" fillId="7" borderId="11" xfId="3" applyNumberFormat="1" applyFont="1" applyFill="1" applyBorder="1" applyAlignment="1">
      <alignment vertical="center"/>
    </xf>
    <xf numFmtId="0" fontId="16" fillId="7" borderId="0" xfId="3" applyFont="1" applyFill="1" applyAlignment="1">
      <alignment horizontal="center" vertical="center" wrapText="1"/>
    </xf>
    <xf numFmtId="17" fontId="11" fillId="0" borderId="0" xfId="1" quotePrefix="1" applyNumberFormat="1" applyFont="1" applyFill="1" applyBorder="1" applyAlignment="1">
      <alignment horizontal="center" vertical="center"/>
    </xf>
    <xf numFmtId="17" fontId="11" fillId="0" borderId="0" xfId="3" quotePrefix="1" applyNumberFormat="1" applyFont="1" applyAlignment="1">
      <alignment horizontal="center" vertical="center"/>
    </xf>
    <xf numFmtId="0" fontId="11" fillId="0" borderId="0" xfId="3" applyFont="1" applyAlignment="1">
      <alignment horizontal="center" vertical="center"/>
    </xf>
  </cellXfs>
  <cellStyles count="6">
    <cellStyle name="Comma 2" xfId="4" xr:uid="{BF567824-3F30-479D-A951-AFD87A759560}"/>
    <cellStyle name="Currency" xfId="1" builtinId="4"/>
    <cellStyle name="Normal" xfId="0" builtinId="0"/>
    <cellStyle name="Normal 2" xfId="5" xr:uid="{51D2512C-A84B-4D40-9C12-3D4E07488878}"/>
    <cellStyle name="Normal 3" xfId="3" xr:uid="{B2D739EF-D10E-4BB9-AC42-F2050AB882CE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1817136</xdr:colOff>
      <xdr:row>0</xdr:row>
      <xdr:rowOff>76200</xdr:rowOff>
    </xdr:from>
    <xdr:to>
      <xdr:col>1</xdr:col>
      <xdr:colOff>3940317</xdr:colOff>
      <xdr:row>0</xdr:row>
      <xdr:rowOff>666750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96ACA8E-FFA4-42D7-9ED7-090B56E370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9261" y="76200"/>
          <a:ext cx="2123181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BBB6C-9CF1-4E27-B365-33A559D7B43E}">
  <dimension ref="A1:DO1903"/>
  <sheetViews>
    <sheetView tabSelected="1" workbookViewId="0">
      <selection activeCell="A2" sqref="A2:O2"/>
    </sheetView>
  </sheetViews>
  <sheetFormatPr defaultColWidth="9.140625" defaultRowHeight="18.75" customHeight="1" x14ac:dyDescent="0.25"/>
  <cols>
    <col min="1" max="1" width="26.42578125" style="1" customWidth="1"/>
    <col min="2" max="2" width="84.7109375" style="1" customWidth="1"/>
    <col min="3" max="3" width="11" style="174" hidden="1" customWidth="1"/>
    <col min="4" max="4" width="15" style="1" hidden="1" customWidth="1"/>
    <col min="5" max="5" width="9.7109375" style="1" hidden="1" customWidth="1"/>
    <col min="6" max="6" width="9.140625" style="1" hidden="1" customWidth="1"/>
    <col min="7" max="7" width="12" style="4" hidden="1" customWidth="1"/>
    <col min="8" max="8" width="12" style="1" hidden="1" customWidth="1"/>
    <col min="9" max="9" width="0.140625" style="4" hidden="1" customWidth="1"/>
    <col min="10" max="13" width="12" style="4" hidden="1" customWidth="1"/>
    <col min="14" max="14" width="14.7109375" style="1" customWidth="1"/>
    <col min="15" max="15" width="13.42578125" style="1" customWidth="1"/>
    <col min="16" max="16" width="10.28515625" style="1" customWidth="1"/>
    <col min="17" max="18" width="12.42578125" style="1" bestFit="1" customWidth="1"/>
    <col min="19" max="16384" width="9.140625" style="1"/>
  </cols>
  <sheetData>
    <row r="1" spans="1:18" ht="54.75" customHeight="1" x14ac:dyDescent="0.25">
      <c r="A1" s="2"/>
      <c r="C1" s="3"/>
      <c r="N1" s="177"/>
      <c r="O1" s="178"/>
      <c r="P1" s="178"/>
      <c r="Q1" s="178"/>
    </row>
    <row r="2" spans="1:18" s="5" customFormat="1" ht="48.75" customHeight="1" x14ac:dyDescent="0.25">
      <c r="A2" s="187" t="s">
        <v>2461</v>
      </c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</row>
    <row r="3" spans="1:18" s="5" customFormat="1" ht="26.25" x14ac:dyDescent="0.25">
      <c r="A3" s="179" t="s">
        <v>0</v>
      </c>
      <c r="B3" s="180"/>
      <c r="C3" s="180"/>
      <c r="D3" s="181"/>
      <c r="E3" s="181"/>
      <c r="F3" s="182"/>
      <c r="G3" s="188" t="s">
        <v>1</v>
      </c>
      <c r="H3" s="188"/>
      <c r="I3" s="188"/>
      <c r="J3" s="189" t="s">
        <v>2</v>
      </c>
      <c r="K3" s="190"/>
      <c r="L3" s="190"/>
      <c r="M3" s="190"/>
      <c r="N3" s="189"/>
      <c r="O3" s="189"/>
    </row>
    <row r="4" spans="1:18" s="5" customFormat="1" ht="48" customHeight="1" x14ac:dyDescent="0.25">
      <c r="A4" s="6" t="s">
        <v>3</v>
      </c>
      <c r="B4" s="7" t="s">
        <v>4</v>
      </c>
      <c r="C4" s="8" t="s">
        <v>5</v>
      </c>
      <c r="D4" s="8" t="s">
        <v>6</v>
      </c>
      <c r="E4" s="8" t="s">
        <v>7</v>
      </c>
      <c r="F4" s="9" t="s">
        <v>8</v>
      </c>
      <c r="G4" s="10" t="s">
        <v>9</v>
      </c>
      <c r="H4" s="11" t="s">
        <v>10</v>
      </c>
      <c r="I4" s="10" t="s">
        <v>11</v>
      </c>
      <c r="J4" s="12" t="s">
        <v>12</v>
      </c>
      <c r="K4" s="13" t="s">
        <v>13</v>
      </c>
      <c r="L4" s="12" t="s">
        <v>10</v>
      </c>
      <c r="M4" s="14" t="s">
        <v>14</v>
      </c>
      <c r="N4" s="16" t="s">
        <v>15</v>
      </c>
      <c r="O4" s="15" t="s">
        <v>10</v>
      </c>
    </row>
    <row r="5" spans="1:18" s="17" customFormat="1" ht="18.75" customHeight="1" x14ac:dyDescent="0.25">
      <c r="A5" s="18" t="s">
        <v>16</v>
      </c>
      <c r="B5" s="19"/>
      <c r="C5" s="20"/>
      <c r="D5" s="21"/>
      <c r="E5" s="21"/>
      <c r="F5" s="21"/>
      <c r="G5" s="21"/>
      <c r="H5" s="22"/>
      <c r="I5" s="21"/>
      <c r="J5" s="22"/>
      <c r="K5" s="22"/>
      <c r="L5" s="22"/>
      <c r="M5" s="22"/>
      <c r="N5" s="22"/>
      <c r="O5" s="183"/>
    </row>
    <row r="6" spans="1:18" s="17" customFormat="1" ht="18.75" customHeight="1" x14ac:dyDescent="0.25">
      <c r="A6" s="24" t="s">
        <v>17</v>
      </c>
      <c r="B6" s="25" t="s">
        <v>18</v>
      </c>
      <c r="C6" s="26">
        <v>9913</v>
      </c>
      <c r="D6" s="27">
        <v>3899</v>
      </c>
      <c r="E6" s="28">
        <f t="shared" ref="E6:E15" si="0">+D6/C6</f>
        <v>0.39332190053465149</v>
      </c>
      <c r="F6" s="29"/>
      <c r="G6" s="30">
        <v>9913</v>
      </c>
      <c r="H6" s="31">
        <f t="shared" ref="H6:H15" si="1">+G6*E6</f>
        <v>3899.0000000000005</v>
      </c>
      <c r="I6" s="31"/>
      <c r="J6" s="29"/>
      <c r="K6" s="32">
        <v>9913</v>
      </c>
      <c r="L6" s="32">
        <v>3899</v>
      </c>
      <c r="M6" s="24"/>
      <c r="N6" s="32">
        <v>9793.68</v>
      </c>
      <c r="O6" s="32">
        <v>4407.1559999999999</v>
      </c>
      <c r="P6" s="33"/>
      <c r="Q6" s="100"/>
      <c r="R6" s="100"/>
    </row>
    <row r="7" spans="1:18" s="17" customFormat="1" ht="18.75" customHeight="1" x14ac:dyDescent="0.25">
      <c r="A7" s="34" t="s">
        <v>19</v>
      </c>
      <c r="B7" s="35" t="s">
        <v>20</v>
      </c>
      <c r="C7" s="36">
        <v>7595</v>
      </c>
      <c r="D7" s="37">
        <v>4178</v>
      </c>
      <c r="E7" s="38">
        <f t="shared" si="0"/>
        <v>0.55009874917709023</v>
      </c>
      <c r="F7" s="39">
        <v>1.4999999999999999E-2</v>
      </c>
      <c r="G7" s="40">
        <v>7709</v>
      </c>
      <c r="H7" s="41">
        <f t="shared" si="1"/>
        <v>4240.7112574061885</v>
      </c>
      <c r="I7" s="41"/>
      <c r="J7" s="39">
        <v>0.03</v>
      </c>
      <c r="K7" s="42">
        <v>7940</v>
      </c>
      <c r="L7" s="42">
        <v>4368</v>
      </c>
      <c r="M7" s="43"/>
      <c r="N7" s="42">
        <v>8416.4</v>
      </c>
      <c r="O7" s="42">
        <v>3787.38</v>
      </c>
      <c r="Q7" s="100"/>
      <c r="R7" s="100"/>
    </row>
    <row r="8" spans="1:18" s="17" customFormat="1" ht="18.75" customHeight="1" x14ac:dyDescent="0.25">
      <c r="A8" s="24" t="s">
        <v>21</v>
      </c>
      <c r="B8" s="25" t="s">
        <v>22</v>
      </c>
      <c r="C8" s="26">
        <v>13076</v>
      </c>
      <c r="D8" s="27">
        <v>7192</v>
      </c>
      <c r="E8" s="28">
        <f t="shared" si="0"/>
        <v>0.55001529519730807</v>
      </c>
      <c r="F8" s="29">
        <v>1.4999999999999999E-2</v>
      </c>
      <c r="G8" s="30">
        <v>13272</v>
      </c>
      <c r="H8" s="31">
        <f t="shared" si="1"/>
        <v>7299.8029978586728</v>
      </c>
      <c r="I8" s="31"/>
      <c r="J8" s="29">
        <v>0.03</v>
      </c>
      <c r="K8" s="32">
        <v>13670</v>
      </c>
      <c r="L8" s="32">
        <v>7519</v>
      </c>
      <c r="M8" s="24"/>
      <c r="N8" s="32">
        <v>14490.2</v>
      </c>
      <c r="O8" s="32">
        <v>6520.59</v>
      </c>
      <c r="Q8" s="100"/>
      <c r="R8" s="100"/>
    </row>
    <row r="9" spans="1:18" s="17" customFormat="1" ht="18.75" customHeight="1" x14ac:dyDescent="0.25">
      <c r="A9" s="34" t="s">
        <v>23</v>
      </c>
      <c r="B9" s="35" t="s">
        <v>24</v>
      </c>
      <c r="C9" s="36">
        <v>10250</v>
      </c>
      <c r="D9" s="37">
        <v>5638</v>
      </c>
      <c r="E9" s="38">
        <f t="shared" si="0"/>
        <v>0.55004878048780492</v>
      </c>
      <c r="F9" s="39">
        <v>1.4999999999999999E-2</v>
      </c>
      <c r="G9" s="40">
        <v>10404</v>
      </c>
      <c r="H9" s="41">
        <f t="shared" si="1"/>
        <v>5722.707512195122</v>
      </c>
      <c r="I9" s="41"/>
      <c r="J9" s="39">
        <v>0.03</v>
      </c>
      <c r="K9" s="42">
        <v>10716</v>
      </c>
      <c r="L9" s="42">
        <v>5894</v>
      </c>
      <c r="M9" s="43"/>
      <c r="N9" s="42">
        <v>11358.960000000001</v>
      </c>
      <c r="O9" s="42">
        <v>5111.5320000000002</v>
      </c>
      <c r="Q9" s="100"/>
      <c r="R9" s="100"/>
    </row>
    <row r="10" spans="1:18" s="17" customFormat="1" ht="18.75" customHeight="1" x14ac:dyDescent="0.25">
      <c r="A10" s="24" t="s">
        <v>25</v>
      </c>
      <c r="B10" s="25" t="s">
        <v>26</v>
      </c>
      <c r="C10" s="26">
        <v>13444</v>
      </c>
      <c r="D10" s="27">
        <v>7395</v>
      </c>
      <c r="E10" s="28">
        <f t="shared" si="0"/>
        <v>0.55005950609937515</v>
      </c>
      <c r="F10" s="29">
        <v>1.4999999999999999E-2</v>
      </c>
      <c r="G10" s="30">
        <v>13646</v>
      </c>
      <c r="H10" s="31">
        <f t="shared" si="1"/>
        <v>7506.1120202320735</v>
      </c>
      <c r="I10" s="31"/>
      <c r="J10" s="29">
        <v>0.03</v>
      </c>
      <c r="K10" s="32">
        <v>14055</v>
      </c>
      <c r="L10" s="32">
        <v>7731</v>
      </c>
      <c r="M10" s="24"/>
      <c r="N10" s="32">
        <v>14898.300000000001</v>
      </c>
      <c r="O10" s="32">
        <v>6704.2350000000006</v>
      </c>
      <c r="Q10" s="100"/>
      <c r="R10" s="100"/>
    </row>
    <row r="11" spans="1:18" s="17" customFormat="1" ht="18.75" customHeight="1" x14ac:dyDescent="0.25">
      <c r="A11" s="34" t="s">
        <v>27</v>
      </c>
      <c r="B11" s="35" t="s">
        <v>28</v>
      </c>
      <c r="C11" s="36">
        <v>10342</v>
      </c>
      <c r="D11" s="37">
        <v>5689</v>
      </c>
      <c r="E11" s="38">
        <f t="shared" si="0"/>
        <v>0.55008702378650165</v>
      </c>
      <c r="F11" s="39">
        <v>1.4999999999999999E-2</v>
      </c>
      <c r="G11" s="40">
        <v>10497</v>
      </c>
      <c r="H11" s="41">
        <f t="shared" si="1"/>
        <v>5774.2634886869082</v>
      </c>
      <c r="I11" s="41"/>
      <c r="J11" s="39">
        <v>0.03</v>
      </c>
      <c r="K11" s="42">
        <v>10812</v>
      </c>
      <c r="L11" s="42">
        <v>5948</v>
      </c>
      <c r="M11" s="43"/>
      <c r="N11" s="42">
        <v>11460.720000000001</v>
      </c>
      <c r="O11" s="42">
        <v>5157.3240000000005</v>
      </c>
      <c r="Q11" s="100"/>
      <c r="R11" s="100"/>
    </row>
    <row r="12" spans="1:18" s="17" customFormat="1" ht="18.75" customHeight="1" x14ac:dyDescent="0.25">
      <c r="A12" s="24" t="s">
        <v>29</v>
      </c>
      <c r="B12" s="25" t="s">
        <v>30</v>
      </c>
      <c r="C12" s="26">
        <v>14237</v>
      </c>
      <c r="D12" s="27">
        <v>7831</v>
      </c>
      <c r="E12" s="28">
        <f t="shared" si="0"/>
        <v>0.55004565568588892</v>
      </c>
      <c r="F12" s="29">
        <v>1.4999999999999999E-2</v>
      </c>
      <c r="G12" s="47">
        <v>14451</v>
      </c>
      <c r="H12" s="31">
        <f t="shared" si="1"/>
        <v>7948.709770316781</v>
      </c>
      <c r="I12" s="31"/>
      <c r="J12" s="29">
        <v>0.03</v>
      </c>
      <c r="K12" s="32">
        <v>14885</v>
      </c>
      <c r="L12" s="32">
        <v>8187</v>
      </c>
      <c r="M12" s="24"/>
      <c r="N12" s="32">
        <v>15778.1</v>
      </c>
      <c r="O12" s="32">
        <v>7100.1450000000004</v>
      </c>
      <c r="Q12" s="100"/>
      <c r="R12" s="100"/>
    </row>
    <row r="13" spans="1:18" s="17" customFormat="1" ht="18.75" customHeight="1" x14ac:dyDescent="0.25">
      <c r="A13" s="34" t="s">
        <v>31</v>
      </c>
      <c r="B13" s="35" t="s">
        <v>32</v>
      </c>
      <c r="C13" s="36">
        <v>13570</v>
      </c>
      <c r="D13" s="37">
        <v>7464</v>
      </c>
      <c r="E13" s="38">
        <f t="shared" si="0"/>
        <v>0.55003684598378777</v>
      </c>
      <c r="F13" s="39">
        <v>1.4999999999999999E-2</v>
      </c>
      <c r="G13" s="40">
        <v>13774</v>
      </c>
      <c r="H13" s="41">
        <f t="shared" si="1"/>
        <v>7576.2075165806928</v>
      </c>
      <c r="I13" s="41"/>
      <c r="J13" s="39">
        <v>0.03</v>
      </c>
      <c r="K13" s="42">
        <v>14187</v>
      </c>
      <c r="L13" s="42">
        <v>7803</v>
      </c>
      <c r="M13" s="43"/>
      <c r="N13" s="42">
        <v>15038.220000000001</v>
      </c>
      <c r="O13" s="42">
        <v>6767.1990000000005</v>
      </c>
      <c r="Q13" s="100"/>
      <c r="R13" s="100"/>
    </row>
    <row r="14" spans="1:18" s="17" customFormat="1" ht="18.75" customHeight="1" x14ac:dyDescent="0.25">
      <c r="A14" s="24" t="s">
        <v>33</v>
      </c>
      <c r="B14" s="25" t="s">
        <v>34</v>
      </c>
      <c r="C14" s="26">
        <v>22901</v>
      </c>
      <c r="D14" s="27">
        <v>12596</v>
      </c>
      <c r="E14" s="28">
        <f t="shared" si="0"/>
        <v>0.55001964979695206</v>
      </c>
      <c r="F14" s="29">
        <v>1.4999999999999999E-2</v>
      </c>
      <c r="G14" s="30">
        <v>23245</v>
      </c>
      <c r="H14" s="31">
        <f t="shared" si="1"/>
        <v>12785.206759530151</v>
      </c>
      <c r="I14" s="31"/>
      <c r="J14" s="29">
        <v>0.03</v>
      </c>
      <c r="K14" s="32">
        <v>23942</v>
      </c>
      <c r="L14" s="32">
        <v>13169</v>
      </c>
      <c r="M14" s="24"/>
      <c r="N14" s="32">
        <v>25378.52</v>
      </c>
      <c r="O14" s="32">
        <v>11420.334000000001</v>
      </c>
      <c r="Q14" s="100"/>
      <c r="R14" s="100"/>
    </row>
    <row r="15" spans="1:18" s="17" customFormat="1" ht="18.75" customHeight="1" x14ac:dyDescent="0.25">
      <c r="A15" s="34" t="s">
        <v>35</v>
      </c>
      <c r="B15" s="35" t="s">
        <v>36</v>
      </c>
      <c r="C15" s="36">
        <v>21781</v>
      </c>
      <c r="D15" s="37">
        <v>11980</v>
      </c>
      <c r="E15" s="38">
        <f t="shared" si="0"/>
        <v>0.55002066020843854</v>
      </c>
      <c r="F15" s="39">
        <v>1.4999999999999999E-2</v>
      </c>
      <c r="G15" s="40">
        <v>22108</v>
      </c>
      <c r="H15" s="41">
        <f t="shared" si="1"/>
        <v>12159.856755888159</v>
      </c>
      <c r="I15" s="41"/>
      <c r="J15" s="39">
        <v>0.03</v>
      </c>
      <c r="K15" s="42">
        <v>22771</v>
      </c>
      <c r="L15" s="42">
        <v>12525</v>
      </c>
      <c r="M15" s="43"/>
      <c r="N15" s="42">
        <v>24137.260000000002</v>
      </c>
      <c r="O15" s="42">
        <v>10861.767000000002</v>
      </c>
      <c r="Q15" s="100"/>
      <c r="R15" s="100"/>
    </row>
    <row r="16" spans="1:18" s="17" customFormat="1" ht="18.75" customHeight="1" x14ac:dyDescent="0.25">
      <c r="A16" s="18" t="s">
        <v>37</v>
      </c>
      <c r="B16" s="19"/>
      <c r="C16" s="20"/>
      <c r="D16" s="20"/>
      <c r="E16" s="20"/>
      <c r="F16" s="20"/>
      <c r="G16" s="48"/>
      <c r="H16" s="49"/>
      <c r="I16" s="49"/>
      <c r="J16" s="23"/>
      <c r="K16" s="50"/>
      <c r="L16" s="50"/>
      <c r="M16" s="23"/>
      <c r="N16" s="50"/>
      <c r="O16" s="50"/>
      <c r="Q16" s="100"/>
      <c r="R16" s="100"/>
    </row>
    <row r="17" spans="1:18" s="17" customFormat="1" ht="18.75" customHeight="1" x14ac:dyDescent="0.25">
      <c r="A17" s="43" t="s">
        <v>38</v>
      </c>
      <c r="B17" s="44" t="s">
        <v>39</v>
      </c>
      <c r="C17" s="53">
        <v>10293</v>
      </c>
      <c r="D17" s="54">
        <v>4048</v>
      </c>
      <c r="E17" s="38">
        <f t="shared" ref="E17:E80" si="2">+D17/C17</f>
        <v>0.39327698435830177</v>
      </c>
      <c r="F17" s="39"/>
      <c r="G17" s="40">
        <v>10293</v>
      </c>
      <c r="H17" s="41">
        <f t="shared" ref="H17:H80" si="3">+G17*E17</f>
        <v>4048</v>
      </c>
      <c r="I17" s="41"/>
      <c r="J17" s="39"/>
      <c r="K17" s="42">
        <v>10293</v>
      </c>
      <c r="L17" s="42">
        <v>4048</v>
      </c>
      <c r="M17" s="43"/>
      <c r="N17" s="42">
        <v>10293</v>
      </c>
      <c r="O17" s="42">
        <v>4331</v>
      </c>
      <c r="P17" s="33"/>
      <c r="Q17" s="100"/>
      <c r="R17" s="100"/>
    </row>
    <row r="18" spans="1:18" s="17" customFormat="1" ht="18.75" customHeight="1" x14ac:dyDescent="0.25">
      <c r="A18" s="24" t="s">
        <v>40</v>
      </c>
      <c r="B18" s="25" t="s">
        <v>41</v>
      </c>
      <c r="C18" s="26">
        <v>15474</v>
      </c>
      <c r="D18" s="27">
        <v>6086</v>
      </c>
      <c r="E18" s="28">
        <f t="shared" si="2"/>
        <v>0.39330489853948558</v>
      </c>
      <c r="F18" s="29"/>
      <c r="G18" s="30">
        <v>15474</v>
      </c>
      <c r="H18" s="31">
        <f t="shared" si="3"/>
        <v>6086</v>
      </c>
      <c r="I18" s="31"/>
      <c r="J18" s="29"/>
      <c r="K18" s="32">
        <v>15474</v>
      </c>
      <c r="L18" s="32">
        <v>6086</v>
      </c>
      <c r="M18" s="24"/>
      <c r="N18" s="32">
        <v>15582</v>
      </c>
      <c r="O18" s="32">
        <v>7011.9000000000005</v>
      </c>
      <c r="P18" s="33"/>
      <c r="Q18" s="100"/>
      <c r="R18" s="100"/>
    </row>
    <row r="19" spans="1:18" s="17" customFormat="1" ht="18.75" customHeight="1" x14ac:dyDescent="0.25">
      <c r="A19" s="43" t="s">
        <v>42</v>
      </c>
      <c r="B19" s="44" t="s">
        <v>43</v>
      </c>
      <c r="C19" s="36">
        <v>22424</v>
      </c>
      <c r="D19" s="37">
        <v>12334</v>
      </c>
      <c r="E19" s="38">
        <f t="shared" si="2"/>
        <v>0.55003567606136283</v>
      </c>
      <c r="F19" s="39">
        <v>1.4999999999999999E-2</v>
      </c>
      <c r="G19" s="40">
        <v>22760</v>
      </c>
      <c r="H19" s="41">
        <f t="shared" si="3"/>
        <v>12518.811987156618</v>
      </c>
      <c r="I19" s="41"/>
      <c r="J19" s="39">
        <v>0.03</v>
      </c>
      <c r="K19" s="42">
        <v>23443</v>
      </c>
      <c r="L19" s="42">
        <v>12894</v>
      </c>
      <c r="M19" s="43"/>
      <c r="N19" s="42">
        <v>24849.58</v>
      </c>
      <c r="O19" s="42">
        <v>11182.311000000002</v>
      </c>
      <c r="Q19" s="100"/>
      <c r="R19" s="100"/>
    </row>
    <row r="20" spans="1:18" s="17" customFormat="1" ht="18.75" customHeight="1" x14ac:dyDescent="0.25">
      <c r="A20" s="24" t="s">
        <v>44</v>
      </c>
      <c r="B20" s="25" t="s">
        <v>45</v>
      </c>
      <c r="C20" s="26">
        <v>9088</v>
      </c>
      <c r="D20" s="27">
        <v>4999</v>
      </c>
      <c r="E20" s="28">
        <f t="shared" si="2"/>
        <v>0.55006602112676062</v>
      </c>
      <c r="F20" s="29">
        <v>1.4999999999999999E-2</v>
      </c>
      <c r="G20" s="30">
        <v>9224</v>
      </c>
      <c r="H20" s="31">
        <f t="shared" si="3"/>
        <v>5073.8089788732395</v>
      </c>
      <c r="I20" s="31"/>
      <c r="J20" s="29">
        <v>0.03</v>
      </c>
      <c r="K20" s="32">
        <v>9501</v>
      </c>
      <c r="L20" s="32">
        <v>5226</v>
      </c>
      <c r="M20" s="24"/>
      <c r="N20" s="32">
        <v>10071.060000000001</v>
      </c>
      <c r="O20" s="32">
        <v>4531.9770000000008</v>
      </c>
      <c r="Q20" s="100"/>
      <c r="R20" s="100"/>
    </row>
    <row r="21" spans="1:18" s="17" customFormat="1" ht="18.75" customHeight="1" x14ac:dyDescent="0.25">
      <c r="A21" s="43" t="s">
        <v>46</v>
      </c>
      <c r="B21" s="44" t="s">
        <v>47</v>
      </c>
      <c r="C21" s="36">
        <v>14777</v>
      </c>
      <c r="D21" s="37">
        <v>8128</v>
      </c>
      <c r="E21" s="38">
        <f t="shared" si="2"/>
        <v>0.5500439872775259</v>
      </c>
      <c r="F21" s="39">
        <v>1.4999999999999999E-2</v>
      </c>
      <c r="G21" s="40">
        <v>14999</v>
      </c>
      <c r="H21" s="41">
        <f t="shared" si="3"/>
        <v>8250.1097651756118</v>
      </c>
      <c r="I21" s="41"/>
      <c r="J21" s="39">
        <v>0.03</v>
      </c>
      <c r="K21" s="42">
        <v>15449</v>
      </c>
      <c r="L21" s="42">
        <v>8498</v>
      </c>
      <c r="M21" s="43"/>
      <c r="N21" s="42">
        <v>16375.94</v>
      </c>
      <c r="O21" s="42">
        <v>7369.1730000000007</v>
      </c>
      <c r="Q21" s="100"/>
      <c r="R21" s="100"/>
    </row>
    <row r="22" spans="1:18" s="17" customFormat="1" ht="18.75" customHeight="1" x14ac:dyDescent="0.25">
      <c r="A22" s="24" t="s">
        <v>48</v>
      </c>
      <c r="B22" s="25" t="s">
        <v>49</v>
      </c>
      <c r="C22" s="26">
        <v>22813</v>
      </c>
      <c r="D22" s="27">
        <v>12548</v>
      </c>
      <c r="E22" s="28">
        <f t="shared" si="2"/>
        <v>0.55003725945732695</v>
      </c>
      <c r="F22" s="29">
        <v>1.4999999999999999E-2</v>
      </c>
      <c r="G22" s="30">
        <v>23155</v>
      </c>
      <c r="H22" s="31">
        <f t="shared" si="3"/>
        <v>12736.112742734405</v>
      </c>
      <c r="I22" s="31"/>
      <c r="J22" s="29">
        <v>0.03</v>
      </c>
      <c r="K22" s="32">
        <v>23850</v>
      </c>
      <c r="L22" s="32">
        <v>13118</v>
      </c>
      <c r="M22" s="24"/>
      <c r="N22" s="32">
        <v>25281</v>
      </c>
      <c r="O22" s="32">
        <v>11376.45</v>
      </c>
      <c r="Q22" s="100"/>
      <c r="R22" s="100"/>
    </row>
    <row r="23" spans="1:18" s="17" customFormat="1" ht="18.75" customHeight="1" x14ac:dyDescent="0.25">
      <c r="A23" s="43" t="s">
        <v>50</v>
      </c>
      <c r="B23" s="44" t="s">
        <v>51</v>
      </c>
      <c r="C23" s="36">
        <v>25369</v>
      </c>
      <c r="D23" s="37">
        <v>13953</v>
      </c>
      <c r="E23" s="38">
        <f t="shared" si="2"/>
        <v>0.55000197090937764</v>
      </c>
      <c r="F23" s="39">
        <v>1.4999999999999999E-2</v>
      </c>
      <c r="G23" s="40">
        <v>25750</v>
      </c>
      <c r="H23" s="41">
        <f t="shared" si="3"/>
        <v>14162.550750916474</v>
      </c>
      <c r="I23" s="41"/>
      <c r="J23" s="39">
        <v>0.03</v>
      </c>
      <c r="K23" s="42">
        <v>26523</v>
      </c>
      <c r="L23" s="42">
        <v>14588</v>
      </c>
      <c r="M23" s="43"/>
      <c r="N23" s="42">
        <v>28114.38</v>
      </c>
      <c r="O23" s="42">
        <v>12651.471000000001</v>
      </c>
      <c r="Q23" s="100"/>
      <c r="R23" s="100"/>
    </row>
    <row r="24" spans="1:18" s="17" customFormat="1" ht="18.75" customHeight="1" x14ac:dyDescent="0.25">
      <c r="A24" s="24" t="s">
        <v>52</v>
      </c>
      <c r="B24" s="25" t="s">
        <v>53</v>
      </c>
      <c r="C24" s="26">
        <v>11412</v>
      </c>
      <c r="D24" s="27">
        <v>6277</v>
      </c>
      <c r="E24" s="28">
        <f t="shared" si="2"/>
        <v>0.5500350508236943</v>
      </c>
      <c r="F24" s="29">
        <v>1.4999999999999999E-2</v>
      </c>
      <c r="G24" s="30">
        <v>11583</v>
      </c>
      <c r="H24" s="31">
        <f t="shared" si="3"/>
        <v>6371.0559936908512</v>
      </c>
      <c r="I24" s="31"/>
      <c r="J24" s="29">
        <v>0.03</v>
      </c>
      <c r="K24" s="32">
        <v>11930</v>
      </c>
      <c r="L24" s="32">
        <v>6562</v>
      </c>
      <c r="M24" s="24"/>
      <c r="N24" s="32">
        <v>12645.800000000001</v>
      </c>
      <c r="O24" s="32">
        <v>5690.6100000000006</v>
      </c>
      <c r="Q24" s="100"/>
      <c r="R24" s="100"/>
    </row>
    <row r="25" spans="1:18" s="17" customFormat="1" ht="18.75" customHeight="1" x14ac:dyDescent="0.25">
      <c r="A25" s="43" t="s">
        <v>54</v>
      </c>
      <c r="B25" s="44" t="s">
        <v>55</v>
      </c>
      <c r="C25" s="36">
        <v>15271</v>
      </c>
      <c r="D25" s="37">
        <v>8400</v>
      </c>
      <c r="E25" s="38">
        <f t="shared" si="2"/>
        <v>0.55006220941654116</v>
      </c>
      <c r="F25" s="39">
        <v>1.4999999999999999E-2</v>
      </c>
      <c r="G25" s="40">
        <v>15500</v>
      </c>
      <c r="H25" s="41">
        <f t="shared" si="3"/>
        <v>8525.9642459563875</v>
      </c>
      <c r="I25" s="41"/>
      <c r="J25" s="39">
        <v>0.03</v>
      </c>
      <c r="K25" s="42">
        <v>15965</v>
      </c>
      <c r="L25" s="42">
        <v>8782</v>
      </c>
      <c r="M25" s="43"/>
      <c r="N25" s="42">
        <v>16922.900000000001</v>
      </c>
      <c r="O25" s="42">
        <v>7615.3050000000012</v>
      </c>
      <c r="Q25" s="100"/>
      <c r="R25" s="100"/>
    </row>
    <row r="26" spans="1:18" s="17" customFormat="1" ht="18.75" customHeight="1" x14ac:dyDescent="0.25">
      <c r="A26" s="24" t="s">
        <v>56</v>
      </c>
      <c r="B26" s="25" t="s">
        <v>57</v>
      </c>
      <c r="C26" s="26">
        <v>23272</v>
      </c>
      <c r="D26" s="27">
        <v>12800</v>
      </c>
      <c r="E26" s="28">
        <f t="shared" si="2"/>
        <v>0.55001718803712618</v>
      </c>
      <c r="F26" s="29">
        <v>1.4999999999999999E-2</v>
      </c>
      <c r="G26" s="30">
        <v>23621</v>
      </c>
      <c r="H26" s="31">
        <f t="shared" si="3"/>
        <v>12991.955998624957</v>
      </c>
      <c r="I26" s="31"/>
      <c r="J26" s="29">
        <v>0.03</v>
      </c>
      <c r="K26" s="32">
        <v>24330</v>
      </c>
      <c r="L26" s="32">
        <v>13382</v>
      </c>
      <c r="M26" s="24"/>
      <c r="N26" s="32">
        <v>25789.800000000003</v>
      </c>
      <c r="O26" s="32">
        <v>11605.410000000002</v>
      </c>
      <c r="Q26" s="100"/>
      <c r="R26" s="100"/>
    </row>
    <row r="27" spans="1:18" s="17" customFormat="1" ht="18.75" customHeight="1" x14ac:dyDescent="0.25">
      <c r="A27" s="43" t="s">
        <v>58</v>
      </c>
      <c r="B27" s="44" t="s">
        <v>59</v>
      </c>
      <c r="C27" s="36">
        <v>25861</v>
      </c>
      <c r="D27" s="37">
        <v>14224</v>
      </c>
      <c r="E27" s="38">
        <f t="shared" si="2"/>
        <v>0.55001740071922978</v>
      </c>
      <c r="F27" s="39">
        <v>1.4999999999999999E-2</v>
      </c>
      <c r="G27" s="40">
        <v>26249</v>
      </c>
      <c r="H27" s="41">
        <f t="shared" si="3"/>
        <v>14437.406751479062</v>
      </c>
      <c r="I27" s="41"/>
      <c r="J27" s="39">
        <v>0.03</v>
      </c>
      <c r="K27" s="42">
        <v>27036</v>
      </c>
      <c r="L27" s="42">
        <v>14870</v>
      </c>
      <c r="M27" s="43"/>
      <c r="N27" s="42">
        <v>28658.16</v>
      </c>
      <c r="O27" s="42">
        <v>12896.172</v>
      </c>
      <c r="Q27" s="100"/>
      <c r="R27" s="100"/>
    </row>
    <row r="28" spans="1:18" s="17" customFormat="1" ht="18.75" customHeight="1" x14ac:dyDescent="0.25">
      <c r="A28" s="24" t="s">
        <v>60</v>
      </c>
      <c r="B28" s="25" t="s">
        <v>61</v>
      </c>
      <c r="C28" s="26">
        <v>11535</v>
      </c>
      <c r="D28" s="27">
        <v>6345</v>
      </c>
      <c r="E28" s="28">
        <f t="shared" si="2"/>
        <v>0.55006501950585174</v>
      </c>
      <c r="F28" s="29">
        <v>1.4999999999999999E-2</v>
      </c>
      <c r="G28" s="30">
        <v>11708</v>
      </c>
      <c r="H28" s="31">
        <f t="shared" si="3"/>
        <v>6440.1612483745121</v>
      </c>
      <c r="I28" s="31"/>
      <c r="J28" s="29">
        <v>0.03</v>
      </c>
      <c r="K28" s="32">
        <v>12059</v>
      </c>
      <c r="L28" s="32">
        <v>6633</v>
      </c>
      <c r="M28" s="24"/>
      <c r="N28" s="32">
        <v>12782.54</v>
      </c>
      <c r="O28" s="32">
        <v>5752.1430000000009</v>
      </c>
      <c r="Q28" s="100"/>
      <c r="R28" s="100"/>
    </row>
    <row r="29" spans="1:18" s="17" customFormat="1" ht="18.75" customHeight="1" x14ac:dyDescent="0.25">
      <c r="A29" s="43" t="s">
        <v>62</v>
      </c>
      <c r="B29" s="44" t="s">
        <v>63</v>
      </c>
      <c r="C29" s="36">
        <v>15974</v>
      </c>
      <c r="D29" s="37">
        <v>8786</v>
      </c>
      <c r="E29" s="38">
        <f t="shared" si="2"/>
        <v>0.5500187805183423</v>
      </c>
      <c r="F29" s="39">
        <v>1.4999999999999999E-2</v>
      </c>
      <c r="G29" s="40">
        <v>16214</v>
      </c>
      <c r="H29" s="41">
        <f t="shared" si="3"/>
        <v>8918.0045073244019</v>
      </c>
      <c r="I29" s="41"/>
      <c r="J29" s="39">
        <v>0.03</v>
      </c>
      <c r="K29" s="42">
        <v>16700</v>
      </c>
      <c r="L29" s="42">
        <v>9185</v>
      </c>
      <c r="M29" s="43"/>
      <c r="N29" s="42">
        <v>17702</v>
      </c>
      <c r="O29" s="42">
        <v>7965.9000000000005</v>
      </c>
      <c r="Q29" s="100"/>
      <c r="R29" s="100"/>
    </row>
    <row r="30" spans="1:18" s="17" customFormat="1" ht="18.75" customHeight="1" x14ac:dyDescent="0.25">
      <c r="A30" s="24" t="s">
        <v>64</v>
      </c>
      <c r="B30" s="25" t="s">
        <v>65</v>
      </c>
      <c r="C30" s="26">
        <v>24022</v>
      </c>
      <c r="D30" s="27">
        <v>13213</v>
      </c>
      <c r="E30" s="28">
        <f t="shared" si="2"/>
        <v>0.55003746565648159</v>
      </c>
      <c r="F30" s="29">
        <v>1.4999999999999999E-2</v>
      </c>
      <c r="G30" s="30">
        <v>24382</v>
      </c>
      <c r="H30" s="31">
        <f t="shared" si="3"/>
        <v>13411.013487636334</v>
      </c>
      <c r="I30" s="31"/>
      <c r="J30" s="29">
        <v>0.03</v>
      </c>
      <c r="K30" s="32">
        <v>25113</v>
      </c>
      <c r="L30" s="32">
        <v>13813</v>
      </c>
      <c r="M30" s="24"/>
      <c r="N30" s="32">
        <v>26619.780000000002</v>
      </c>
      <c r="O30" s="32">
        <v>11978.901000000002</v>
      </c>
      <c r="Q30" s="100"/>
      <c r="R30" s="100"/>
    </row>
    <row r="31" spans="1:18" s="17" customFormat="1" ht="18.75" customHeight="1" x14ac:dyDescent="0.25">
      <c r="A31" s="43" t="s">
        <v>66</v>
      </c>
      <c r="B31" s="44" t="s">
        <v>67</v>
      </c>
      <c r="C31" s="36">
        <v>26566</v>
      </c>
      <c r="D31" s="37">
        <v>14612</v>
      </c>
      <c r="E31" s="38">
        <f t="shared" si="2"/>
        <v>0.55002634946924644</v>
      </c>
      <c r="F31" s="39">
        <v>1.4999999999999999E-2</v>
      </c>
      <c r="G31" s="40">
        <v>26964</v>
      </c>
      <c r="H31" s="41">
        <f t="shared" si="3"/>
        <v>14830.91048708876</v>
      </c>
      <c r="I31" s="41"/>
      <c r="J31" s="39">
        <v>0.03</v>
      </c>
      <c r="K31" s="42">
        <v>27773</v>
      </c>
      <c r="L31" s="42">
        <v>15276</v>
      </c>
      <c r="M31" s="43"/>
      <c r="N31" s="42">
        <v>29439.38</v>
      </c>
      <c r="O31" s="42">
        <v>13247.721000000001</v>
      </c>
      <c r="Q31" s="100"/>
      <c r="R31" s="100"/>
    </row>
    <row r="32" spans="1:18" s="17" customFormat="1" ht="18.75" customHeight="1" x14ac:dyDescent="0.25">
      <c r="A32" s="24" t="s">
        <v>68</v>
      </c>
      <c r="B32" s="25" t="s">
        <v>69</v>
      </c>
      <c r="C32" s="26">
        <v>12454</v>
      </c>
      <c r="D32" s="27">
        <v>6850</v>
      </c>
      <c r="E32" s="28">
        <f t="shared" si="2"/>
        <v>0.5500240886462181</v>
      </c>
      <c r="F32" s="29">
        <v>1.4999999999999999E-2</v>
      </c>
      <c r="G32" s="30">
        <v>12641</v>
      </c>
      <c r="H32" s="31">
        <f t="shared" si="3"/>
        <v>6952.8545045768433</v>
      </c>
      <c r="I32" s="31"/>
      <c r="J32" s="29">
        <v>0.03</v>
      </c>
      <c r="K32" s="32">
        <v>13020</v>
      </c>
      <c r="L32" s="32">
        <v>7161</v>
      </c>
      <c r="M32" s="24"/>
      <c r="N32" s="32">
        <v>13801.2</v>
      </c>
      <c r="O32" s="32">
        <v>6210.5400000000009</v>
      </c>
      <c r="Q32" s="100"/>
      <c r="R32" s="100"/>
    </row>
    <row r="33" spans="1:18" s="17" customFormat="1" ht="18.75" customHeight="1" x14ac:dyDescent="0.25">
      <c r="A33" s="43" t="s">
        <v>70</v>
      </c>
      <c r="B33" s="44" t="s">
        <v>71</v>
      </c>
      <c r="C33" s="36">
        <v>16599</v>
      </c>
      <c r="D33" s="37">
        <v>9130</v>
      </c>
      <c r="E33" s="38">
        <f t="shared" si="2"/>
        <v>0.5500331345261763</v>
      </c>
      <c r="F33" s="39">
        <v>1.4999999999999999E-2</v>
      </c>
      <c r="G33" s="40">
        <v>16848</v>
      </c>
      <c r="H33" s="41">
        <f t="shared" si="3"/>
        <v>9266.9582504970185</v>
      </c>
      <c r="I33" s="41"/>
      <c r="J33" s="39">
        <v>0.03</v>
      </c>
      <c r="K33" s="42">
        <v>17353</v>
      </c>
      <c r="L33" s="42">
        <v>9545</v>
      </c>
      <c r="M33" s="43"/>
      <c r="N33" s="42">
        <v>18394.18</v>
      </c>
      <c r="O33" s="42">
        <v>8277.3810000000012</v>
      </c>
      <c r="Q33" s="100"/>
      <c r="R33" s="100"/>
    </row>
    <row r="34" spans="1:18" s="17" customFormat="1" ht="18.75" customHeight="1" x14ac:dyDescent="0.25">
      <c r="A34" s="24" t="s">
        <v>72</v>
      </c>
      <c r="B34" s="25" t="s">
        <v>73</v>
      </c>
      <c r="C34" s="26">
        <v>24143</v>
      </c>
      <c r="D34" s="27">
        <v>13279</v>
      </c>
      <c r="E34" s="28">
        <f t="shared" si="2"/>
        <v>0.55001449695563931</v>
      </c>
      <c r="F34" s="29">
        <v>1.4999999999999999E-2</v>
      </c>
      <c r="G34" s="30">
        <v>24505</v>
      </c>
      <c r="H34" s="31">
        <f t="shared" si="3"/>
        <v>13478.105247897942</v>
      </c>
      <c r="I34" s="31"/>
      <c r="J34" s="29">
        <v>0.03</v>
      </c>
      <c r="K34" s="32">
        <v>25240</v>
      </c>
      <c r="L34" s="32">
        <v>13882</v>
      </c>
      <c r="M34" s="24"/>
      <c r="N34" s="32">
        <v>26754.400000000001</v>
      </c>
      <c r="O34" s="32">
        <v>12039.480000000001</v>
      </c>
      <c r="Q34" s="100"/>
      <c r="R34" s="100"/>
    </row>
    <row r="35" spans="1:18" s="17" customFormat="1" ht="18.75" customHeight="1" x14ac:dyDescent="0.25">
      <c r="A35" s="43" t="s">
        <v>74</v>
      </c>
      <c r="B35" s="44" t="s">
        <v>75</v>
      </c>
      <c r="C35" s="36">
        <v>27192</v>
      </c>
      <c r="D35" s="37">
        <v>14956</v>
      </c>
      <c r="E35" s="38">
        <f t="shared" si="2"/>
        <v>0.55001471020888493</v>
      </c>
      <c r="F35" s="39">
        <v>1.4999999999999999E-2</v>
      </c>
      <c r="G35" s="40">
        <v>27600</v>
      </c>
      <c r="H35" s="41">
        <f t="shared" si="3"/>
        <v>15180.406001765225</v>
      </c>
      <c r="I35" s="41"/>
      <c r="J35" s="39">
        <v>0.03</v>
      </c>
      <c r="K35" s="42">
        <v>28428</v>
      </c>
      <c r="L35" s="42">
        <v>15636</v>
      </c>
      <c r="M35" s="43"/>
      <c r="N35" s="42">
        <v>30133.68</v>
      </c>
      <c r="O35" s="42">
        <v>13560.156000000001</v>
      </c>
      <c r="Q35" s="100"/>
      <c r="R35" s="100"/>
    </row>
    <row r="36" spans="1:18" s="17" customFormat="1" ht="18.75" customHeight="1" x14ac:dyDescent="0.25">
      <c r="A36" s="24" t="s">
        <v>76</v>
      </c>
      <c r="B36" s="25" t="s">
        <v>77</v>
      </c>
      <c r="C36" s="26">
        <v>13653</v>
      </c>
      <c r="D36" s="27">
        <v>7510</v>
      </c>
      <c r="E36" s="28">
        <f t="shared" si="2"/>
        <v>0.55006225737933057</v>
      </c>
      <c r="F36" s="29">
        <v>1.4999999999999999E-2</v>
      </c>
      <c r="G36" s="30">
        <v>13858</v>
      </c>
      <c r="H36" s="31">
        <f t="shared" si="3"/>
        <v>7622.7627627627626</v>
      </c>
      <c r="I36" s="31"/>
      <c r="J36" s="29">
        <v>0.03</v>
      </c>
      <c r="K36" s="32">
        <v>14274</v>
      </c>
      <c r="L36" s="32">
        <v>7852</v>
      </c>
      <c r="M36" s="24"/>
      <c r="N36" s="32">
        <v>15130.44</v>
      </c>
      <c r="O36" s="32">
        <v>6808.6980000000003</v>
      </c>
      <c r="Q36" s="100"/>
      <c r="R36" s="100"/>
    </row>
    <row r="37" spans="1:18" s="17" customFormat="1" ht="18.75" customHeight="1" x14ac:dyDescent="0.25">
      <c r="A37" s="43" t="s">
        <v>78</v>
      </c>
      <c r="B37" s="44" t="s">
        <v>79</v>
      </c>
      <c r="C37" s="36">
        <v>23317</v>
      </c>
      <c r="D37" s="37">
        <v>12825</v>
      </c>
      <c r="E37" s="38">
        <f t="shared" si="2"/>
        <v>0.55002787665651676</v>
      </c>
      <c r="F37" s="39">
        <v>1.4999999999999999E-2</v>
      </c>
      <c r="G37" s="40">
        <v>23667</v>
      </c>
      <c r="H37" s="41">
        <f t="shared" si="3"/>
        <v>13017.509756829782</v>
      </c>
      <c r="I37" s="41"/>
      <c r="J37" s="39">
        <v>0.03</v>
      </c>
      <c r="K37" s="42">
        <v>24377</v>
      </c>
      <c r="L37" s="42">
        <v>13408</v>
      </c>
      <c r="M37" s="43"/>
      <c r="N37" s="42">
        <v>25839.620000000003</v>
      </c>
      <c r="O37" s="42">
        <v>11627.829000000002</v>
      </c>
      <c r="Q37" s="100"/>
      <c r="R37" s="100"/>
    </row>
    <row r="38" spans="1:18" s="17" customFormat="1" ht="18.75" customHeight="1" x14ac:dyDescent="0.25">
      <c r="A38" s="24" t="s">
        <v>80</v>
      </c>
      <c r="B38" s="25" t="s">
        <v>81</v>
      </c>
      <c r="C38" s="26">
        <v>24564</v>
      </c>
      <c r="D38" s="27">
        <v>13511</v>
      </c>
      <c r="E38" s="28">
        <f t="shared" si="2"/>
        <v>0.55003256798567013</v>
      </c>
      <c r="F38" s="29">
        <v>1.4999999999999999E-2</v>
      </c>
      <c r="G38" s="30">
        <v>24932</v>
      </c>
      <c r="H38" s="31">
        <f t="shared" si="3"/>
        <v>13713.411985018727</v>
      </c>
      <c r="I38" s="31"/>
      <c r="J38" s="29">
        <v>0.03</v>
      </c>
      <c r="K38" s="32">
        <v>25680</v>
      </c>
      <c r="L38" s="32">
        <v>14125</v>
      </c>
      <c r="M38" s="24"/>
      <c r="N38" s="32">
        <v>27220.800000000003</v>
      </c>
      <c r="O38" s="32">
        <v>12249.360000000002</v>
      </c>
      <c r="Q38" s="100"/>
      <c r="R38" s="100"/>
    </row>
    <row r="39" spans="1:18" s="17" customFormat="1" ht="18.75" customHeight="1" x14ac:dyDescent="0.25">
      <c r="A39" s="43" t="s">
        <v>82</v>
      </c>
      <c r="B39" s="44" t="s">
        <v>83</v>
      </c>
      <c r="C39" s="55">
        <v>32610</v>
      </c>
      <c r="D39" s="37">
        <v>17936</v>
      </c>
      <c r="E39" s="38">
        <f t="shared" si="2"/>
        <v>0.55001533272002456</v>
      </c>
      <c r="F39" s="39">
        <v>1.4999999999999999E-2</v>
      </c>
      <c r="G39" s="40">
        <v>33099</v>
      </c>
      <c r="H39" s="41">
        <f t="shared" si="3"/>
        <v>18204.957497700092</v>
      </c>
      <c r="I39" s="41"/>
      <c r="J39" s="39">
        <v>0.03</v>
      </c>
      <c r="K39" s="42">
        <v>34092</v>
      </c>
      <c r="L39" s="42">
        <v>18751</v>
      </c>
      <c r="M39" s="43"/>
      <c r="N39" s="42">
        <v>36137.520000000004</v>
      </c>
      <c r="O39" s="42">
        <v>16261.884000000002</v>
      </c>
      <c r="Q39" s="100"/>
      <c r="R39" s="100"/>
    </row>
    <row r="40" spans="1:18" s="17" customFormat="1" ht="18.75" customHeight="1" x14ac:dyDescent="0.25">
      <c r="A40" s="24" t="s">
        <v>84</v>
      </c>
      <c r="B40" s="25" t="s">
        <v>85</v>
      </c>
      <c r="C40" s="26">
        <v>20505</v>
      </c>
      <c r="D40" s="27">
        <v>11278</v>
      </c>
      <c r="E40" s="28">
        <f t="shared" si="2"/>
        <v>0.55001219214825647</v>
      </c>
      <c r="F40" s="29">
        <v>1.4999999999999999E-2</v>
      </c>
      <c r="G40" s="30">
        <v>20813</v>
      </c>
      <c r="H40" s="31">
        <f t="shared" si="3"/>
        <v>11447.403755181662</v>
      </c>
      <c r="I40" s="31"/>
      <c r="J40" s="29">
        <v>0.03</v>
      </c>
      <c r="K40" s="32">
        <v>21437</v>
      </c>
      <c r="L40" s="32">
        <v>11791</v>
      </c>
      <c r="M40" s="24"/>
      <c r="N40" s="32">
        <v>22723.22</v>
      </c>
      <c r="O40" s="32">
        <v>10225.449000000001</v>
      </c>
      <c r="Q40" s="100"/>
      <c r="R40" s="100"/>
    </row>
    <row r="41" spans="1:18" s="17" customFormat="1" ht="18.75" customHeight="1" x14ac:dyDescent="0.25">
      <c r="A41" s="18" t="s">
        <v>86</v>
      </c>
      <c r="B41" s="56"/>
      <c r="C41" s="57"/>
      <c r="D41" s="20"/>
      <c r="E41" s="20"/>
      <c r="F41" s="20"/>
      <c r="G41" s="48">
        <v>0</v>
      </c>
      <c r="H41" s="49"/>
      <c r="I41" s="49"/>
      <c r="J41" s="23"/>
      <c r="K41" s="50"/>
      <c r="L41" s="50"/>
      <c r="M41" s="23"/>
      <c r="N41" s="50"/>
      <c r="O41" s="50"/>
      <c r="Q41" s="100"/>
      <c r="R41" s="100"/>
    </row>
    <row r="42" spans="1:18" s="17" customFormat="1" ht="18.75" customHeight="1" x14ac:dyDescent="0.25">
      <c r="A42" s="24" t="s">
        <v>87</v>
      </c>
      <c r="B42" s="25" t="s">
        <v>88</v>
      </c>
      <c r="C42" s="26">
        <v>21160</v>
      </c>
      <c r="D42" s="27">
        <v>11638</v>
      </c>
      <c r="E42" s="28">
        <f t="shared" ref="E42:E68" si="4">+D42/C42</f>
        <v>0.55000000000000004</v>
      </c>
      <c r="F42" s="29">
        <v>1.4999999999999999E-2</v>
      </c>
      <c r="G42" s="30">
        <v>21477</v>
      </c>
      <c r="H42" s="31">
        <f t="shared" si="3"/>
        <v>11812.35</v>
      </c>
      <c r="I42" s="31"/>
      <c r="J42" s="29">
        <v>0.03</v>
      </c>
      <c r="K42" s="32">
        <v>22121</v>
      </c>
      <c r="L42" s="32">
        <v>12167</v>
      </c>
      <c r="M42" s="24"/>
      <c r="N42" s="32">
        <v>23448.260000000002</v>
      </c>
      <c r="O42" s="32">
        <v>10551.717000000001</v>
      </c>
      <c r="P42" s="58"/>
      <c r="Q42" s="100"/>
      <c r="R42" s="100"/>
    </row>
    <row r="43" spans="1:18" s="17" customFormat="1" ht="18.75" customHeight="1" x14ac:dyDescent="0.25">
      <c r="A43" s="43" t="s">
        <v>89</v>
      </c>
      <c r="B43" s="44" t="s">
        <v>90</v>
      </c>
      <c r="C43" s="36">
        <v>18224</v>
      </c>
      <c r="D43" s="37">
        <v>10024</v>
      </c>
      <c r="E43" s="38">
        <f t="shared" si="4"/>
        <v>0.55004389815627741</v>
      </c>
      <c r="F43" s="39">
        <v>1.4999999999999999E-2</v>
      </c>
      <c r="G43" s="40">
        <v>18497</v>
      </c>
      <c r="H43" s="41">
        <f t="shared" si="3"/>
        <v>10174.161984196664</v>
      </c>
      <c r="I43" s="41"/>
      <c r="J43" s="39">
        <v>0.03</v>
      </c>
      <c r="K43" s="42">
        <v>19052</v>
      </c>
      <c r="L43" s="42">
        <v>10479</v>
      </c>
      <c r="M43" s="43"/>
      <c r="N43" s="42">
        <v>20195.120000000003</v>
      </c>
      <c r="O43" s="42">
        <v>9087.8040000000019</v>
      </c>
      <c r="Q43" s="100"/>
      <c r="R43" s="100"/>
    </row>
    <row r="44" spans="1:18" s="17" customFormat="1" ht="18.75" customHeight="1" x14ac:dyDescent="0.25">
      <c r="A44" s="24" t="s">
        <v>91</v>
      </c>
      <c r="B44" s="25" t="s">
        <v>92</v>
      </c>
      <c r="C44" s="26">
        <v>26392</v>
      </c>
      <c r="D44" s="27">
        <v>14516</v>
      </c>
      <c r="E44" s="28">
        <f t="shared" si="4"/>
        <v>0.55001515610791152</v>
      </c>
      <c r="F44" s="29">
        <v>1.4999999999999999E-2</v>
      </c>
      <c r="G44" s="30">
        <v>26788</v>
      </c>
      <c r="H44" s="31">
        <f t="shared" si="3"/>
        <v>14733.806001818733</v>
      </c>
      <c r="I44" s="31"/>
      <c r="J44" s="29">
        <v>0.03</v>
      </c>
      <c r="K44" s="32">
        <v>27592</v>
      </c>
      <c r="L44" s="32">
        <v>15176</v>
      </c>
      <c r="M44" s="24"/>
      <c r="N44" s="32">
        <v>29247.52</v>
      </c>
      <c r="O44" s="32">
        <v>13161.384</v>
      </c>
      <c r="Q44" s="100"/>
      <c r="R44" s="100"/>
    </row>
    <row r="45" spans="1:18" s="17" customFormat="1" ht="18.75" customHeight="1" x14ac:dyDescent="0.25">
      <c r="A45" s="43" t="s">
        <v>93</v>
      </c>
      <c r="B45" s="44" t="s">
        <v>94</v>
      </c>
      <c r="C45" s="36">
        <v>28818</v>
      </c>
      <c r="D45" s="37">
        <v>15850</v>
      </c>
      <c r="E45" s="38">
        <f t="shared" si="4"/>
        <v>0.55000347005343886</v>
      </c>
      <c r="F45" s="39">
        <v>1.4999999999999999E-2</v>
      </c>
      <c r="G45" s="40">
        <v>29250</v>
      </c>
      <c r="H45" s="41">
        <f t="shared" si="3"/>
        <v>16087.601499063087</v>
      </c>
      <c r="I45" s="41"/>
      <c r="J45" s="39">
        <v>0.03</v>
      </c>
      <c r="K45" s="42">
        <v>30128</v>
      </c>
      <c r="L45" s="42">
        <v>16571</v>
      </c>
      <c r="M45" s="43"/>
      <c r="N45" s="42">
        <v>31935.68</v>
      </c>
      <c r="O45" s="42">
        <v>14371.056</v>
      </c>
      <c r="Q45" s="100"/>
      <c r="R45" s="100"/>
    </row>
    <row r="46" spans="1:18" s="17" customFormat="1" ht="18.75" customHeight="1" x14ac:dyDescent="0.25">
      <c r="A46" s="24" t="s">
        <v>95</v>
      </c>
      <c r="B46" s="25" t="s">
        <v>96</v>
      </c>
      <c r="C46" s="26">
        <v>23835</v>
      </c>
      <c r="D46" s="27">
        <v>13110</v>
      </c>
      <c r="E46" s="28">
        <f t="shared" si="4"/>
        <v>0.55003146633102584</v>
      </c>
      <c r="F46" s="29">
        <v>1.4999999999999999E-2</v>
      </c>
      <c r="G46" s="30">
        <v>24193</v>
      </c>
      <c r="H46" s="31">
        <f t="shared" si="3"/>
        <v>13306.911264946508</v>
      </c>
      <c r="I46" s="31"/>
      <c r="J46" s="29">
        <v>0.03</v>
      </c>
      <c r="K46" s="32">
        <v>24919</v>
      </c>
      <c r="L46" s="32">
        <v>13706</v>
      </c>
      <c r="M46" s="24"/>
      <c r="N46" s="32">
        <v>26414.140000000003</v>
      </c>
      <c r="O46" s="32">
        <v>11886.363000000001</v>
      </c>
      <c r="Q46" s="100"/>
      <c r="R46" s="100"/>
    </row>
    <row r="47" spans="1:18" s="17" customFormat="1" ht="18.75" customHeight="1" x14ac:dyDescent="0.25">
      <c r="A47" s="43" t="s">
        <v>97</v>
      </c>
      <c r="B47" s="44" t="s">
        <v>98</v>
      </c>
      <c r="C47" s="36">
        <v>20988</v>
      </c>
      <c r="D47" s="37">
        <v>11544</v>
      </c>
      <c r="E47" s="38">
        <f t="shared" si="4"/>
        <v>0.55002858776443686</v>
      </c>
      <c r="F47" s="39">
        <v>1.4999999999999999E-2</v>
      </c>
      <c r="G47" s="40">
        <v>21303</v>
      </c>
      <c r="H47" s="41">
        <f t="shared" si="3"/>
        <v>11717.259005145799</v>
      </c>
      <c r="I47" s="41"/>
      <c r="J47" s="39">
        <v>0.03</v>
      </c>
      <c r="K47" s="42">
        <v>21942</v>
      </c>
      <c r="L47" s="42">
        <v>12069</v>
      </c>
      <c r="M47" s="43"/>
      <c r="N47" s="42">
        <v>23258.52</v>
      </c>
      <c r="O47" s="42">
        <v>10466.334000000001</v>
      </c>
      <c r="Q47" s="100"/>
      <c r="R47" s="100"/>
    </row>
    <row r="48" spans="1:18" s="17" customFormat="1" ht="18.75" customHeight="1" x14ac:dyDescent="0.25">
      <c r="A48" s="24" t="s">
        <v>99</v>
      </c>
      <c r="B48" s="25" t="s">
        <v>100</v>
      </c>
      <c r="C48" s="26">
        <v>29154</v>
      </c>
      <c r="D48" s="27">
        <v>16035</v>
      </c>
      <c r="E48" s="28">
        <f t="shared" si="4"/>
        <v>0.55001029018316527</v>
      </c>
      <c r="F48" s="29">
        <v>1.4999999999999999E-2</v>
      </c>
      <c r="G48" s="30">
        <v>29591</v>
      </c>
      <c r="H48" s="31">
        <f t="shared" si="3"/>
        <v>16275.354496810043</v>
      </c>
      <c r="I48" s="31"/>
      <c r="J48" s="29">
        <v>0.03</v>
      </c>
      <c r="K48" s="32">
        <v>30479</v>
      </c>
      <c r="L48" s="32">
        <v>16764</v>
      </c>
      <c r="M48" s="24"/>
      <c r="N48" s="32">
        <v>32307.74</v>
      </c>
      <c r="O48" s="32">
        <v>14538.483</v>
      </c>
      <c r="Q48" s="100"/>
      <c r="R48" s="100"/>
    </row>
    <row r="49" spans="1:18" s="17" customFormat="1" ht="18.75" customHeight="1" x14ac:dyDescent="0.25">
      <c r="A49" s="43" t="s">
        <v>101</v>
      </c>
      <c r="B49" s="44" t="s">
        <v>102</v>
      </c>
      <c r="C49" s="36">
        <v>31579</v>
      </c>
      <c r="D49" s="37">
        <v>17369</v>
      </c>
      <c r="E49" s="38">
        <f t="shared" si="4"/>
        <v>0.55001741663763892</v>
      </c>
      <c r="F49" s="39">
        <v>1.4999999999999999E-2</v>
      </c>
      <c r="G49" s="40">
        <v>32053</v>
      </c>
      <c r="H49" s="41">
        <f t="shared" si="3"/>
        <v>17629.708255486239</v>
      </c>
      <c r="I49" s="41"/>
      <c r="J49" s="39">
        <v>0.03</v>
      </c>
      <c r="K49" s="42">
        <v>33015</v>
      </c>
      <c r="L49" s="42">
        <v>18159</v>
      </c>
      <c r="M49" s="43"/>
      <c r="N49" s="42">
        <v>34995.9</v>
      </c>
      <c r="O49" s="42">
        <v>15748.155000000001</v>
      </c>
      <c r="Q49" s="100"/>
      <c r="R49" s="100"/>
    </row>
    <row r="50" spans="1:18" s="17" customFormat="1" ht="18.75" customHeight="1" x14ac:dyDescent="0.25">
      <c r="A50" s="24" t="s">
        <v>103</v>
      </c>
      <c r="B50" s="25" t="s">
        <v>104</v>
      </c>
      <c r="C50" s="26">
        <v>23960</v>
      </c>
      <c r="D50" s="27">
        <v>13178</v>
      </c>
      <c r="E50" s="28">
        <f t="shared" si="4"/>
        <v>0.55000000000000004</v>
      </c>
      <c r="F50" s="29">
        <v>1.4999999999999999E-2</v>
      </c>
      <c r="G50" s="30">
        <v>24319</v>
      </c>
      <c r="H50" s="31">
        <f t="shared" si="3"/>
        <v>13375.45</v>
      </c>
      <c r="I50" s="31"/>
      <c r="J50" s="29">
        <v>0.03</v>
      </c>
      <c r="K50" s="32">
        <v>25049</v>
      </c>
      <c r="L50" s="32">
        <v>13777</v>
      </c>
      <c r="M50" s="24"/>
      <c r="N50" s="32">
        <v>26551.940000000002</v>
      </c>
      <c r="O50" s="32">
        <v>11948.373000000001</v>
      </c>
      <c r="Q50" s="100"/>
      <c r="R50" s="100"/>
    </row>
    <row r="51" spans="1:18" s="17" customFormat="1" ht="18.75" customHeight="1" x14ac:dyDescent="0.25">
      <c r="A51" s="43" t="s">
        <v>105</v>
      </c>
      <c r="B51" s="44" t="s">
        <v>106</v>
      </c>
      <c r="C51" s="36">
        <v>21160</v>
      </c>
      <c r="D51" s="37">
        <v>11638</v>
      </c>
      <c r="E51" s="38">
        <f t="shared" si="4"/>
        <v>0.55000000000000004</v>
      </c>
      <c r="F51" s="39">
        <v>1.4999999999999999E-2</v>
      </c>
      <c r="G51" s="40">
        <v>21477</v>
      </c>
      <c r="H51" s="41">
        <f t="shared" si="3"/>
        <v>11812.35</v>
      </c>
      <c r="I51" s="41"/>
      <c r="J51" s="39">
        <v>0.03</v>
      </c>
      <c r="K51" s="42">
        <v>22121</v>
      </c>
      <c r="L51" s="42">
        <v>12167</v>
      </c>
      <c r="M51" s="43"/>
      <c r="N51" s="42">
        <v>23448.260000000002</v>
      </c>
      <c r="O51" s="42">
        <v>10551.717000000001</v>
      </c>
      <c r="Q51" s="100"/>
      <c r="R51" s="100"/>
    </row>
    <row r="52" spans="1:18" s="17" customFormat="1" ht="18.75" customHeight="1" x14ac:dyDescent="0.25">
      <c r="A52" s="24" t="s">
        <v>107</v>
      </c>
      <c r="B52" s="25" t="s">
        <v>108</v>
      </c>
      <c r="C52" s="26">
        <v>29314</v>
      </c>
      <c r="D52" s="27">
        <v>16123</v>
      </c>
      <c r="E52" s="28">
        <f t="shared" si="4"/>
        <v>0.55001023401787541</v>
      </c>
      <c r="F52" s="29">
        <v>1.4999999999999999E-2</v>
      </c>
      <c r="G52" s="30">
        <v>29754</v>
      </c>
      <c r="H52" s="31">
        <f t="shared" si="3"/>
        <v>16365.004502967866</v>
      </c>
      <c r="I52" s="31"/>
      <c r="J52" s="29">
        <v>0.03</v>
      </c>
      <c r="K52" s="32">
        <v>30647</v>
      </c>
      <c r="L52" s="32">
        <v>16856</v>
      </c>
      <c r="M52" s="24"/>
      <c r="N52" s="32">
        <v>32485.820000000003</v>
      </c>
      <c r="O52" s="32">
        <v>14618.619000000002</v>
      </c>
      <c r="Q52" s="100"/>
      <c r="R52" s="100"/>
    </row>
    <row r="53" spans="1:18" s="17" customFormat="1" ht="18.75" customHeight="1" x14ac:dyDescent="0.25">
      <c r="A53" s="43" t="s">
        <v>109</v>
      </c>
      <c r="B53" s="44" t="s">
        <v>110</v>
      </c>
      <c r="C53" s="36">
        <v>31752</v>
      </c>
      <c r="D53" s="37">
        <v>17464</v>
      </c>
      <c r="E53" s="38">
        <f t="shared" si="4"/>
        <v>0.55001259763164523</v>
      </c>
      <c r="F53" s="39">
        <v>1.4999999999999999E-2</v>
      </c>
      <c r="G53" s="40">
        <v>32228</v>
      </c>
      <c r="H53" s="41">
        <f t="shared" si="3"/>
        <v>17725.805996472664</v>
      </c>
      <c r="I53" s="41"/>
      <c r="J53" s="39">
        <v>0.03</v>
      </c>
      <c r="K53" s="42">
        <v>33195</v>
      </c>
      <c r="L53" s="42">
        <v>18258</v>
      </c>
      <c r="M53" s="43"/>
      <c r="N53" s="42">
        <v>35186.700000000004</v>
      </c>
      <c r="O53" s="42">
        <v>15834.015000000003</v>
      </c>
      <c r="Q53" s="100"/>
      <c r="R53" s="100"/>
    </row>
    <row r="54" spans="1:18" s="17" customFormat="1" ht="18.75" customHeight="1" x14ac:dyDescent="0.25">
      <c r="A54" s="24" t="s">
        <v>111</v>
      </c>
      <c r="B54" s="25" t="s">
        <v>112</v>
      </c>
      <c r="C54" s="26">
        <v>25634</v>
      </c>
      <c r="D54" s="27">
        <v>14099</v>
      </c>
      <c r="E54" s="28">
        <f t="shared" si="4"/>
        <v>0.55001170320667858</v>
      </c>
      <c r="F54" s="29">
        <v>1.4999999999999999E-2</v>
      </c>
      <c r="G54" s="30">
        <v>26019</v>
      </c>
      <c r="H54" s="31">
        <f t="shared" si="3"/>
        <v>14310.754505734571</v>
      </c>
      <c r="I54" s="31"/>
      <c r="J54" s="29">
        <v>0.03</v>
      </c>
      <c r="K54" s="32">
        <v>26800</v>
      </c>
      <c r="L54" s="32">
        <v>14740</v>
      </c>
      <c r="M54" s="24"/>
      <c r="N54" s="32">
        <v>28408</v>
      </c>
      <c r="O54" s="32">
        <v>12783.6</v>
      </c>
      <c r="Q54" s="100"/>
      <c r="R54" s="100"/>
    </row>
    <row r="55" spans="1:18" s="17" customFormat="1" ht="18.75" customHeight="1" x14ac:dyDescent="0.25">
      <c r="A55" s="43" t="s">
        <v>113</v>
      </c>
      <c r="B55" s="44" t="s">
        <v>114</v>
      </c>
      <c r="C55" s="36">
        <v>22455</v>
      </c>
      <c r="D55" s="37">
        <v>12351</v>
      </c>
      <c r="E55" s="38">
        <f t="shared" si="4"/>
        <v>0.55003340013360058</v>
      </c>
      <c r="F55" s="39">
        <v>1.4999999999999999E-2</v>
      </c>
      <c r="G55" s="40">
        <v>22792</v>
      </c>
      <c r="H55" s="41">
        <f t="shared" si="3"/>
        <v>12536.361255845024</v>
      </c>
      <c r="I55" s="41"/>
      <c r="J55" s="39">
        <v>0.03</v>
      </c>
      <c r="K55" s="42">
        <v>23476</v>
      </c>
      <c r="L55" s="42">
        <v>12913</v>
      </c>
      <c r="M55" s="43"/>
      <c r="N55" s="42">
        <v>24884.560000000001</v>
      </c>
      <c r="O55" s="42">
        <v>11198.052000000001</v>
      </c>
      <c r="Q55" s="100"/>
      <c r="R55" s="100"/>
    </row>
    <row r="56" spans="1:18" s="17" customFormat="1" ht="18.75" customHeight="1" x14ac:dyDescent="0.25">
      <c r="A56" s="24" t="s">
        <v>115</v>
      </c>
      <c r="B56" s="25" t="s">
        <v>116</v>
      </c>
      <c r="C56" s="26">
        <v>30572</v>
      </c>
      <c r="D56" s="27">
        <v>16815</v>
      </c>
      <c r="E56" s="28">
        <f t="shared" si="4"/>
        <v>0.55001308386759129</v>
      </c>
      <c r="F56" s="29">
        <v>1.4999999999999999E-2</v>
      </c>
      <c r="G56" s="30">
        <v>31031</v>
      </c>
      <c r="H56" s="31">
        <f t="shared" si="3"/>
        <v>17067.456005495227</v>
      </c>
      <c r="I56" s="31"/>
      <c r="J56" s="29">
        <v>0.03</v>
      </c>
      <c r="K56" s="32">
        <v>31962</v>
      </c>
      <c r="L56" s="32">
        <v>17580</v>
      </c>
      <c r="M56" s="24"/>
      <c r="N56" s="32">
        <v>33879.72</v>
      </c>
      <c r="O56" s="32">
        <v>15245.874000000002</v>
      </c>
      <c r="Q56" s="100"/>
      <c r="R56" s="100"/>
    </row>
    <row r="57" spans="1:18" s="17" customFormat="1" ht="18.75" customHeight="1" x14ac:dyDescent="0.25">
      <c r="A57" s="43" t="s">
        <v>117</v>
      </c>
      <c r="B57" s="44" t="s">
        <v>118</v>
      </c>
      <c r="C57" s="36">
        <v>33046</v>
      </c>
      <c r="D57" s="37">
        <v>18176</v>
      </c>
      <c r="E57" s="38">
        <f t="shared" si="4"/>
        <v>0.55002118259395993</v>
      </c>
      <c r="F57" s="39">
        <v>1.4999999999999999E-2</v>
      </c>
      <c r="G57" s="40">
        <v>33542</v>
      </c>
      <c r="H57" s="41">
        <f t="shared" si="3"/>
        <v>18448.810506566606</v>
      </c>
      <c r="I57" s="41"/>
      <c r="J57" s="39">
        <v>0.03</v>
      </c>
      <c r="K57" s="42">
        <v>34548</v>
      </c>
      <c r="L57" s="42">
        <v>19002</v>
      </c>
      <c r="M57" s="43"/>
      <c r="N57" s="42">
        <v>36620.880000000005</v>
      </c>
      <c r="O57" s="42">
        <v>16479.396000000004</v>
      </c>
      <c r="Q57" s="100"/>
      <c r="R57" s="100"/>
    </row>
    <row r="58" spans="1:18" s="17" customFormat="1" ht="18.75" customHeight="1" x14ac:dyDescent="0.25">
      <c r="A58" s="24" t="s">
        <v>119</v>
      </c>
      <c r="B58" s="25" t="s">
        <v>120</v>
      </c>
      <c r="C58" s="26">
        <v>25050</v>
      </c>
      <c r="D58" s="27">
        <v>13778</v>
      </c>
      <c r="E58" s="28">
        <f t="shared" si="4"/>
        <v>0.55001996007984033</v>
      </c>
      <c r="F58" s="29">
        <v>1.4999999999999999E-2</v>
      </c>
      <c r="G58" s="30">
        <v>25426</v>
      </c>
      <c r="H58" s="31">
        <f t="shared" si="3"/>
        <v>13984.80750499002</v>
      </c>
      <c r="I58" s="31"/>
      <c r="J58" s="29">
        <v>0.03</v>
      </c>
      <c r="K58" s="32">
        <v>26189</v>
      </c>
      <c r="L58" s="32">
        <v>14404</v>
      </c>
      <c r="M58" s="24"/>
      <c r="N58" s="32">
        <v>27760.34</v>
      </c>
      <c r="O58" s="32">
        <v>12492.153</v>
      </c>
      <c r="Q58" s="100"/>
      <c r="R58" s="100"/>
    </row>
    <row r="59" spans="1:18" s="17" customFormat="1" ht="18.75" customHeight="1" x14ac:dyDescent="0.25">
      <c r="A59" s="43" t="s">
        <v>121</v>
      </c>
      <c r="B59" s="44" t="s">
        <v>122</v>
      </c>
      <c r="C59" s="36">
        <v>22030</v>
      </c>
      <c r="D59" s="37">
        <v>12117</v>
      </c>
      <c r="E59" s="38">
        <f t="shared" si="4"/>
        <v>0.55002269632319567</v>
      </c>
      <c r="F59" s="39">
        <v>1.4999999999999999E-2</v>
      </c>
      <c r="G59" s="40">
        <v>22360</v>
      </c>
      <c r="H59" s="41">
        <f t="shared" si="3"/>
        <v>12298.507489786654</v>
      </c>
      <c r="I59" s="41"/>
      <c r="J59" s="39">
        <v>0.03</v>
      </c>
      <c r="K59" s="42">
        <v>23031</v>
      </c>
      <c r="L59" s="42">
        <v>12668</v>
      </c>
      <c r="M59" s="43"/>
      <c r="N59" s="42">
        <v>24412.86</v>
      </c>
      <c r="O59" s="42">
        <v>10985.787</v>
      </c>
      <c r="Q59" s="100"/>
      <c r="R59" s="100"/>
    </row>
    <row r="60" spans="1:18" s="17" customFormat="1" ht="18.75" customHeight="1" x14ac:dyDescent="0.25">
      <c r="A60" s="24" t="s">
        <v>123</v>
      </c>
      <c r="B60" s="25" t="s">
        <v>124</v>
      </c>
      <c r="C60" s="26">
        <v>30283</v>
      </c>
      <c r="D60" s="27">
        <v>16656</v>
      </c>
      <c r="E60" s="28">
        <f t="shared" si="4"/>
        <v>0.55001155763959975</v>
      </c>
      <c r="F60" s="29">
        <v>1.4999999999999999E-2</v>
      </c>
      <c r="G60" s="30">
        <v>30737</v>
      </c>
      <c r="H60" s="31">
        <f t="shared" si="3"/>
        <v>16905.705247168378</v>
      </c>
      <c r="I60" s="31"/>
      <c r="J60" s="29">
        <v>0.03</v>
      </c>
      <c r="K60" s="32">
        <v>31659</v>
      </c>
      <c r="L60" s="32">
        <v>17413</v>
      </c>
      <c r="M60" s="24"/>
      <c r="N60" s="32">
        <v>33558.54</v>
      </c>
      <c r="O60" s="32">
        <v>15101.343000000001</v>
      </c>
      <c r="Q60" s="100"/>
      <c r="R60" s="100"/>
    </row>
    <row r="61" spans="1:18" s="17" customFormat="1" ht="18.75" customHeight="1" x14ac:dyDescent="0.25">
      <c r="A61" s="43" t="s">
        <v>125</v>
      </c>
      <c r="B61" s="44" t="s">
        <v>126</v>
      </c>
      <c r="C61" s="36">
        <v>32625</v>
      </c>
      <c r="D61" s="37">
        <v>17944</v>
      </c>
      <c r="E61" s="38">
        <f t="shared" si="4"/>
        <v>0.55000766283524904</v>
      </c>
      <c r="F61" s="39">
        <v>1.4999999999999999E-2</v>
      </c>
      <c r="G61" s="40">
        <v>33114</v>
      </c>
      <c r="H61" s="41">
        <f t="shared" si="3"/>
        <v>18212.953747126438</v>
      </c>
      <c r="I61" s="41"/>
      <c r="J61" s="39">
        <v>0.03</v>
      </c>
      <c r="K61" s="42">
        <v>34107</v>
      </c>
      <c r="L61" s="42">
        <v>18759</v>
      </c>
      <c r="M61" s="43"/>
      <c r="N61" s="42">
        <v>36153.42</v>
      </c>
      <c r="O61" s="42">
        <v>16269.038999999999</v>
      </c>
      <c r="Q61" s="100"/>
      <c r="R61" s="100"/>
    </row>
    <row r="62" spans="1:18" s="17" customFormat="1" ht="18.75" customHeight="1" x14ac:dyDescent="0.25">
      <c r="A62" s="24" t="s">
        <v>127</v>
      </c>
      <c r="B62" s="25" t="s">
        <v>128</v>
      </c>
      <c r="C62" s="26">
        <v>26808</v>
      </c>
      <c r="D62" s="27">
        <v>14745</v>
      </c>
      <c r="E62" s="28">
        <f t="shared" si="4"/>
        <v>0.55002238137869297</v>
      </c>
      <c r="F62" s="29">
        <v>1.4999999999999999E-2</v>
      </c>
      <c r="G62" s="30">
        <v>27210</v>
      </c>
      <c r="H62" s="31">
        <f t="shared" si="3"/>
        <v>14966.108997314235</v>
      </c>
      <c r="I62" s="31"/>
      <c r="J62" s="29">
        <v>0.03</v>
      </c>
      <c r="K62" s="32">
        <v>28026</v>
      </c>
      <c r="L62" s="32">
        <v>15415</v>
      </c>
      <c r="M62" s="24"/>
      <c r="N62" s="32">
        <v>29707.56</v>
      </c>
      <c r="O62" s="32">
        <v>13368.402</v>
      </c>
      <c r="Q62" s="100"/>
      <c r="R62" s="100"/>
    </row>
    <row r="63" spans="1:18" s="17" customFormat="1" ht="18.75" customHeight="1" x14ac:dyDescent="0.25">
      <c r="A63" s="43" t="s">
        <v>129</v>
      </c>
      <c r="B63" s="44" t="s">
        <v>130</v>
      </c>
      <c r="C63" s="36">
        <v>23835</v>
      </c>
      <c r="D63" s="37">
        <v>13110</v>
      </c>
      <c r="E63" s="38">
        <f t="shared" si="4"/>
        <v>0.55003146633102584</v>
      </c>
      <c r="F63" s="39">
        <v>1.4999999999999999E-2</v>
      </c>
      <c r="G63" s="40">
        <v>24193</v>
      </c>
      <c r="H63" s="41">
        <f t="shared" si="3"/>
        <v>13306.911264946508</v>
      </c>
      <c r="I63" s="41"/>
      <c r="J63" s="39">
        <v>0.03</v>
      </c>
      <c r="K63" s="42">
        <v>24919</v>
      </c>
      <c r="L63" s="42">
        <v>13706</v>
      </c>
      <c r="M63" s="43"/>
      <c r="N63" s="42">
        <v>26414.140000000003</v>
      </c>
      <c r="O63" s="42">
        <v>11886.363000000001</v>
      </c>
      <c r="Q63" s="100"/>
      <c r="R63" s="100"/>
    </row>
    <row r="64" spans="1:18" s="17" customFormat="1" ht="18.75" customHeight="1" x14ac:dyDescent="0.25">
      <c r="A64" s="24" t="s">
        <v>131</v>
      </c>
      <c r="B64" s="25" t="s">
        <v>132</v>
      </c>
      <c r="C64" s="26">
        <v>32048</v>
      </c>
      <c r="D64" s="27">
        <v>17627</v>
      </c>
      <c r="E64" s="28">
        <f t="shared" si="4"/>
        <v>0.55001872191712431</v>
      </c>
      <c r="F64" s="29">
        <v>1.4999999999999999E-2</v>
      </c>
      <c r="G64" s="30">
        <v>32529</v>
      </c>
      <c r="H64" s="31">
        <f t="shared" si="3"/>
        <v>17891.559005242136</v>
      </c>
      <c r="I64" s="31"/>
      <c r="J64" s="29">
        <v>0.03</v>
      </c>
      <c r="K64" s="32">
        <v>33505</v>
      </c>
      <c r="L64" s="32">
        <v>18428</v>
      </c>
      <c r="M64" s="24"/>
      <c r="N64" s="32">
        <v>35515.300000000003</v>
      </c>
      <c r="O64" s="32">
        <v>15981.885000000002</v>
      </c>
      <c r="Q64" s="100"/>
      <c r="R64" s="100"/>
    </row>
    <row r="65" spans="1:18" s="17" customFormat="1" ht="18.75" customHeight="1" x14ac:dyDescent="0.25">
      <c r="A65" s="43" t="s">
        <v>133</v>
      </c>
      <c r="B65" s="44" t="s">
        <v>134</v>
      </c>
      <c r="C65" s="36">
        <v>34427</v>
      </c>
      <c r="D65" s="37">
        <v>18935</v>
      </c>
      <c r="E65" s="38">
        <f t="shared" si="4"/>
        <v>0.55000435704534234</v>
      </c>
      <c r="F65" s="39">
        <v>1.4999999999999999E-2</v>
      </c>
      <c r="G65" s="40">
        <v>34943</v>
      </c>
      <c r="H65" s="41">
        <f t="shared" si="3"/>
        <v>19218.802248235399</v>
      </c>
      <c r="I65" s="41"/>
      <c r="J65" s="39">
        <v>0.03</v>
      </c>
      <c r="K65" s="42">
        <v>35991</v>
      </c>
      <c r="L65" s="42">
        <v>19795</v>
      </c>
      <c r="M65" s="43"/>
      <c r="N65" s="42">
        <v>38150.46</v>
      </c>
      <c r="O65" s="42">
        <v>17167.706999999999</v>
      </c>
      <c r="Q65" s="100"/>
      <c r="R65" s="100"/>
    </row>
    <row r="66" spans="1:18" s="17" customFormat="1" ht="18.75" customHeight="1" x14ac:dyDescent="0.25">
      <c r="A66" s="24" t="s">
        <v>135</v>
      </c>
      <c r="B66" s="25" t="s">
        <v>136</v>
      </c>
      <c r="C66" s="26">
        <v>34295</v>
      </c>
      <c r="D66" s="27">
        <v>18863</v>
      </c>
      <c r="E66" s="28">
        <f t="shared" si="4"/>
        <v>0.55002186907712491</v>
      </c>
      <c r="F66" s="29">
        <v>1.4999999999999999E-2</v>
      </c>
      <c r="G66" s="30">
        <v>34809</v>
      </c>
      <c r="H66" s="31">
        <f t="shared" si="3"/>
        <v>19145.711240705641</v>
      </c>
      <c r="I66" s="31"/>
      <c r="J66" s="29">
        <v>0.03</v>
      </c>
      <c r="K66" s="32">
        <v>35853</v>
      </c>
      <c r="L66" s="32">
        <v>19720</v>
      </c>
      <c r="M66" s="24"/>
      <c r="N66" s="32">
        <v>38004.18</v>
      </c>
      <c r="O66" s="32">
        <v>17101.881000000001</v>
      </c>
      <c r="Q66" s="100"/>
      <c r="R66" s="100"/>
    </row>
    <row r="67" spans="1:18" s="17" customFormat="1" ht="18.75" customHeight="1" x14ac:dyDescent="0.25">
      <c r="A67" s="43" t="s">
        <v>137</v>
      </c>
      <c r="B67" s="44" t="s">
        <v>138</v>
      </c>
      <c r="C67" s="36">
        <v>30740</v>
      </c>
      <c r="D67" s="37">
        <v>16907</v>
      </c>
      <c r="E67" s="38">
        <f t="shared" si="4"/>
        <v>0.55000000000000004</v>
      </c>
      <c r="F67" s="39">
        <v>1.4999999999999999E-2</v>
      </c>
      <c r="G67" s="40">
        <v>31201</v>
      </c>
      <c r="H67" s="41">
        <f t="shared" si="3"/>
        <v>17160.550000000003</v>
      </c>
      <c r="I67" s="41"/>
      <c r="J67" s="39">
        <v>0.03</v>
      </c>
      <c r="K67" s="42">
        <v>32137</v>
      </c>
      <c r="L67" s="42">
        <v>17675</v>
      </c>
      <c r="M67" s="43"/>
      <c r="N67" s="42">
        <v>34065.22</v>
      </c>
      <c r="O67" s="42">
        <v>15329.349</v>
      </c>
      <c r="Q67" s="100"/>
      <c r="R67" s="100"/>
    </row>
    <row r="68" spans="1:18" s="17" customFormat="1" ht="18.75" customHeight="1" x14ac:dyDescent="0.25">
      <c r="A68" s="24" t="s">
        <v>139</v>
      </c>
      <c r="B68" s="25" t="s">
        <v>140</v>
      </c>
      <c r="C68" s="26">
        <v>41335</v>
      </c>
      <c r="D68" s="27">
        <v>22735</v>
      </c>
      <c r="E68" s="28">
        <f t="shared" si="4"/>
        <v>0.55001814442966013</v>
      </c>
      <c r="F68" s="29">
        <v>1.4999999999999999E-2</v>
      </c>
      <c r="G68" s="30">
        <v>41955</v>
      </c>
      <c r="H68" s="31">
        <f t="shared" si="3"/>
        <v>23076.011249546391</v>
      </c>
      <c r="I68" s="31"/>
      <c r="J68" s="29">
        <v>0.03</v>
      </c>
      <c r="K68" s="32">
        <v>43214</v>
      </c>
      <c r="L68" s="32">
        <v>23768</v>
      </c>
      <c r="M68" s="24"/>
      <c r="N68" s="32">
        <v>45806.840000000004</v>
      </c>
      <c r="O68" s="32">
        <v>20613.078000000001</v>
      </c>
      <c r="Q68" s="100"/>
      <c r="R68" s="100"/>
    </row>
    <row r="69" spans="1:18" s="17" customFormat="1" ht="18.75" customHeight="1" x14ac:dyDescent="0.25">
      <c r="A69" s="18" t="s">
        <v>141</v>
      </c>
      <c r="B69" s="56"/>
      <c r="C69" s="57"/>
      <c r="D69" s="20"/>
      <c r="E69" s="20"/>
      <c r="F69" s="20"/>
      <c r="G69" s="48">
        <v>0</v>
      </c>
      <c r="H69" s="49"/>
      <c r="I69" s="49"/>
      <c r="J69" s="23"/>
      <c r="K69" s="50"/>
      <c r="L69" s="50"/>
      <c r="M69" s="23"/>
      <c r="N69" s="50"/>
      <c r="O69" s="50"/>
      <c r="Q69" s="100"/>
      <c r="R69" s="100"/>
    </row>
    <row r="70" spans="1:18" s="17" customFormat="1" ht="18.75" customHeight="1" x14ac:dyDescent="0.25">
      <c r="A70" s="24" t="s">
        <v>142</v>
      </c>
      <c r="B70" s="25" t="s">
        <v>143</v>
      </c>
      <c r="C70" s="26">
        <v>16053</v>
      </c>
      <c r="D70" s="27">
        <v>6314</v>
      </c>
      <c r="E70" s="28">
        <f t="shared" si="2"/>
        <v>0.39332212047592352</v>
      </c>
      <c r="F70" s="29"/>
      <c r="G70" s="30">
        <v>16053</v>
      </c>
      <c r="H70" s="31">
        <f t="shared" si="3"/>
        <v>6314</v>
      </c>
      <c r="I70" s="31"/>
      <c r="J70" s="29"/>
      <c r="K70" s="32">
        <v>16053</v>
      </c>
      <c r="L70" s="32">
        <v>6314</v>
      </c>
      <c r="M70" s="24"/>
      <c r="N70" s="32">
        <v>15860</v>
      </c>
      <c r="O70" s="32">
        <v>7137</v>
      </c>
      <c r="P70" s="33"/>
      <c r="Q70" s="100"/>
      <c r="R70" s="100"/>
    </row>
    <row r="71" spans="1:18" s="17" customFormat="1" ht="18.75" customHeight="1" x14ac:dyDescent="0.25">
      <c r="A71" s="43" t="s">
        <v>144</v>
      </c>
      <c r="B71" s="44" t="s">
        <v>145</v>
      </c>
      <c r="C71" s="36">
        <v>26960</v>
      </c>
      <c r="D71" s="37">
        <v>14828</v>
      </c>
      <c r="E71" s="38">
        <f t="shared" si="2"/>
        <v>0.55000000000000004</v>
      </c>
      <c r="F71" s="39">
        <v>1.4999999999999999E-2</v>
      </c>
      <c r="G71" s="40">
        <v>27364</v>
      </c>
      <c r="H71" s="41">
        <f t="shared" si="3"/>
        <v>15050.2</v>
      </c>
      <c r="I71" s="41"/>
      <c r="J71" s="39">
        <v>0.03</v>
      </c>
      <c r="K71" s="42">
        <v>28185</v>
      </c>
      <c r="L71" s="42">
        <v>15502</v>
      </c>
      <c r="M71" s="43"/>
      <c r="N71" s="42">
        <v>29876.100000000002</v>
      </c>
      <c r="O71" s="42">
        <v>13444.245000000001</v>
      </c>
      <c r="Q71" s="100"/>
      <c r="R71" s="100"/>
    </row>
    <row r="72" spans="1:18" s="17" customFormat="1" ht="18.75" customHeight="1" x14ac:dyDescent="0.25">
      <c r="A72" s="24" t="s">
        <v>146</v>
      </c>
      <c r="B72" s="25" t="s">
        <v>147</v>
      </c>
      <c r="C72" s="26">
        <v>33803</v>
      </c>
      <c r="D72" s="27">
        <v>18592</v>
      </c>
      <c r="E72" s="28">
        <f t="shared" si="2"/>
        <v>0.55001035411058186</v>
      </c>
      <c r="F72" s="29">
        <v>1.4999999999999999E-2</v>
      </c>
      <c r="G72" s="30">
        <v>34310</v>
      </c>
      <c r="H72" s="31">
        <f t="shared" si="3"/>
        <v>18870.855249534063</v>
      </c>
      <c r="I72" s="31"/>
      <c r="J72" s="29">
        <v>0.03</v>
      </c>
      <c r="K72" s="32">
        <v>35339</v>
      </c>
      <c r="L72" s="32">
        <v>19437</v>
      </c>
      <c r="M72" s="24"/>
      <c r="N72" s="32">
        <v>37459.340000000004</v>
      </c>
      <c r="O72" s="32">
        <v>16856.703000000001</v>
      </c>
      <c r="Q72" s="100"/>
      <c r="R72" s="100"/>
    </row>
    <row r="73" spans="1:18" s="17" customFormat="1" ht="18.75" customHeight="1" x14ac:dyDescent="0.25">
      <c r="A73" s="43" t="s">
        <v>148</v>
      </c>
      <c r="B73" s="44" t="s">
        <v>149</v>
      </c>
      <c r="C73" s="36">
        <v>15902</v>
      </c>
      <c r="D73" s="37">
        <v>8747</v>
      </c>
      <c r="E73" s="38">
        <f t="shared" si="2"/>
        <v>0.5500565966545089</v>
      </c>
      <c r="F73" s="39">
        <v>1.4999999999999999E-2</v>
      </c>
      <c r="G73" s="40">
        <v>16141</v>
      </c>
      <c r="H73" s="41">
        <f t="shared" si="3"/>
        <v>8878.4635266004279</v>
      </c>
      <c r="I73" s="41"/>
      <c r="J73" s="39">
        <v>0.03</v>
      </c>
      <c r="K73" s="42">
        <v>16625</v>
      </c>
      <c r="L73" s="42">
        <v>9145</v>
      </c>
      <c r="M73" s="43"/>
      <c r="N73" s="42">
        <v>17622.5</v>
      </c>
      <c r="O73" s="42">
        <v>7930.125</v>
      </c>
      <c r="Q73" s="100"/>
      <c r="R73" s="100"/>
    </row>
    <row r="74" spans="1:18" s="17" customFormat="1" ht="18.75" customHeight="1" x14ac:dyDescent="0.25">
      <c r="A74" s="24" t="s">
        <v>150</v>
      </c>
      <c r="B74" s="25" t="s">
        <v>151</v>
      </c>
      <c r="C74" s="26">
        <v>26373</v>
      </c>
      <c r="D74" s="27">
        <v>14506</v>
      </c>
      <c r="E74" s="28">
        <f t="shared" si="2"/>
        <v>0.55003222993212753</v>
      </c>
      <c r="F74" s="29">
        <v>1.4999999999999999E-2</v>
      </c>
      <c r="G74" s="30">
        <v>26769</v>
      </c>
      <c r="H74" s="31">
        <f t="shared" si="3"/>
        <v>14723.812763053122</v>
      </c>
      <c r="I74" s="31"/>
      <c r="J74" s="29">
        <v>0.03</v>
      </c>
      <c r="K74" s="32">
        <v>27572</v>
      </c>
      <c r="L74" s="32">
        <v>15165</v>
      </c>
      <c r="M74" s="24"/>
      <c r="N74" s="32">
        <v>29226.32</v>
      </c>
      <c r="O74" s="32">
        <v>13151.844000000001</v>
      </c>
      <c r="Q74" s="100"/>
      <c r="R74" s="100"/>
    </row>
    <row r="75" spans="1:18" s="17" customFormat="1" ht="18.75" customHeight="1" x14ac:dyDescent="0.25">
      <c r="A75" s="43" t="s">
        <v>152</v>
      </c>
      <c r="B75" s="44" t="s">
        <v>153</v>
      </c>
      <c r="C75" s="36">
        <v>26493</v>
      </c>
      <c r="D75" s="37">
        <v>14572</v>
      </c>
      <c r="E75" s="38">
        <f t="shared" si="2"/>
        <v>0.55003208394670289</v>
      </c>
      <c r="F75" s="39">
        <v>1.4999999999999999E-2</v>
      </c>
      <c r="G75" s="40">
        <v>26890</v>
      </c>
      <c r="H75" s="41">
        <f t="shared" si="3"/>
        <v>14790.362737326841</v>
      </c>
      <c r="I75" s="41"/>
      <c r="J75" s="39">
        <v>0.03</v>
      </c>
      <c r="K75" s="42">
        <v>27697</v>
      </c>
      <c r="L75" s="42">
        <v>15234</v>
      </c>
      <c r="M75" s="43"/>
      <c r="N75" s="42">
        <v>29358.82</v>
      </c>
      <c r="O75" s="42">
        <v>13211.469000000001</v>
      </c>
      <c r="Q75" s="100"/>
      <c r="R75" s="100"/>
    </row>
    <row r="76" spans="1:18" s="17" customFormat="1" ht="18.75" customHeight="1" x14ac:dyDescent="0.25">
      <c r="A76" s="24" t="s">
        <v>154</v>
      </c>
      <c r="B76" s="25" t="s">
        <v>155</v>
      </c>
      <c r="C76" s="26">
        <v>17515</v>
      </c>
      <c r="D76" s="27">
        <v>6889</v>
      </c>
      <c r="E76" s="28">
        <f t="shared" si="2"/>
        <v>0.39332001141878392</v>
      </c>
      <c r="F76" s="29"/>
      <c r="G76" s="30">
        <v>17515</v>
      </c>
      <c r="H76" s="31">
        <f t="shared" si="3"/>
        <v>6889</v>
      </c>
      <c r="I76" s="31"/>
      <c r="J76" s="29"/>
      <c r="K76" s="32">
        <v>17515</v>
      </c>
      <c r="L76" s="32">
        <v>6889</v>
      </c>
      <c r="M76" s="24"/>
      <c r="N76" s="32">
        <v>17637.34</v>
      </c>
      <c r="O76" s="32">
        <v>7936.8029999999999</v>
      </c>
      <c r="P76" s="33"/>
      <c r="Q76" s="100"/>
      <c r="R76" s="100"/>
    </row>
    <row r="77" spans="1:18" s="17" customFormat="1" ht="18.75" customHeight="1" x14ac:dyDescent="0.25">
      <c r="A77" s="43" t="s">
        <v>156</v>
      </c>
      <c r="B77" s="44" t="s">
        <v>157</v>
      </c>
      <c r="C77" s="36">
        <v>29427</v>
      </c>
      <c r="D77" s="37">
        <v>16185</v>
      </c>
      <c r="E77" s="38">
        <f t="shared" si="2"/>
        <v>0.55000509735956771</v>
      </c>
      <c r="F77" s="39">
        <v>1.4999999999999999E-2</v>
      </c>
      <c r="G77" s="40">
        <v>29868</v>
      </c>
      <c r="H77" s="41">
        <f t="shared" si="3"/>
        <v>16427.552247935568</v>
      </c>
      <c r="I77" s="41"/>
      <c r="J77" s="39">
        <v>0.03</v>
      </c>
      <c r="K77" s="42">
        <v>30764</v>
      </c>
      <c r="L77" s="42">
        <v>16920</v>
      </c>
      <c r="M77" s="43"/>
      <c r="N77" s="42">
        <v>32609.84</v>
      </c>
      <c r="O77" s="42">
        <v>14674.428</v>
      </c>
      <c r="Q77" s="100"/>
      <c r="R77" s="100"/>
    </row>
    <row r="78" spans="1:18" s="17" customFormat="1" ht="18.75" customHeight="1" x14ac:dyDescent="0.25">
      <c r="A78" s="24" t="s">
        <v>158</v>
      </c>
      <c r="B78" s="25" t="s">
        <v>159</v>
      </c>
      <c r="C78" s="26">
        <v>36304</v>
      </c>
      <c r="D78" s="27">
        <v>19968</v>
      </c>
      <c r="E78" s="28">
        <f t="shared" si="2"/>
        <v>0.55002203613926837</v>
      </c>
      <c r="F78" s="29">
        <v>1.4999999999999999E-2</v>
      </c>
      <c r="G78" s="30">
        <v>36849</v>
      </c>
      <c r="H78" s="31">
        <f t="shared" si="3"/>
        <v>20267.7620096959</v>
      </c>
      <c r="I78" s="31"/>
      <c r="J78" s="29">
        <v>0.03</v>
      </c>
      <c r="K78" s="32">
        <v>37954</v>
      </c>
      <c r="L78" s="32">
        <v>20876</v>
      </c>
      <c r="M78" s="24"/>
      <c r="N78" s="32">
        <v>40231.240000000005</v>
      </c>
      <c r="O78" s="32">
        <v>18104.058000000005</v>
      </c>
      <c r="Q78" s="100"/>
      <c r="R78" s="100"/>
    </row>
    <row r="79" spans="1:18" s="17" customFormat="1" ht="18.75" customHeight="1" x14ac:dyDescent="0.25">
      <c r="A79" s="43" t="s">
        <v>160</v>
      </c>
      <c r="B79" s="44" t="s">
        <v>161</v>
      </c>
      <c r="C79" s="36">
        <v>18631</v>
      </c>
      <c r="D79" s="37">
        <v>10248</v>
      </c>
      <c r="E79" s="38">
        <f t="shared" si="2"/>
        <v>0.55005099028500881</v>
      </c>
      <c r="F79" s="39">
        <v>1.4999999999999999E-2</v>
      </c>
      <c r="G79" s="40">
        <v>18910</v>
      </c>
      <c r="H79" s="41">
        <f t="shared" si="3"/>
        <v>10401.464226289516</v>
      </c>
      <c r="I79" s="41"/>
      <c r="J79" s="39">
        <v>0.03</v>
      </c>
      <c r="K79" s="42">
        <v>19477</v>
      </c>
      <c r="L79" s="42">
        <v>10713</v>
      </c>
      <c r="M79" s="43"/>
      <c r="N79" s="42">
        <v>20645.620000000003</v>
      </c>
      <c r="O79" s="42">
        <v>9290.5290000000023</v>
      </c>
      <c r="Q79" s="100"/>
      <c r="R79" s="100"/>
    </row>
    <row r="80" spans="1:18" s="17" customFormat="1" ht="18.75" customHeight="1" x14ac:dyDescent="0.25">
      <c r="A80" s="24" t="s">
        <v>162</v>
      </c>
      <c r="B80" s="25" t="s">
        <v>163</v>
      </c>
      <c r="C80" s="26">
        <v>28873</v>
      </c>
      <c r="D80" s="27">
        <v>15881</v>
      </c>
      <c r="E80" s="28">
        <f t="shared" si="2"/>
        <v>0.55002943926852077</v>
      </c>
      <c r="F80" s="29">
        <v>1.4999999999999999E-2</v>
      </c>
      <c r="G80" s="30">
        <v>29306</v>
      </c>
      <c r="H80" s="31">
        <f t="shared" si="3"/>
        <v>16119.162747203271</v>
      </c>
      <c r="I80" s="31"/>
      <c r="J80" s="29">
        <v>0.03</v>
      </c>
      <c r="K80" s="32">
        <v>30185</v>
      </c>
      <c r="L80" s="32">
        <v>16603</v>
      </c>
      <c r="M80" s="24"/>
      <c r="N80" s="32">
        <v>31996.100000000002</v>
      </c>
      <c r="O80" s="32">
        <v>14398.245000000001</v>
      </c>
      <c r="Q80" s="100"/>
      <c r="R80" s="100"/>
    </row>
    <row r="81" spans="1:18" s="17" customFormat="1" ht="18.75" customHeight="1" x14ac:dyDescent="0.25">
      <c r="A81" s="43" t="s">
        <v>164</v>
      </c>
      <c r="B81" s="44" t="s">
        <v>165</v>
      </c>
      <c r="C81" s="36">
        <v>29223</v>
      </c>
      <c r="D81" s="37">
        <v>16073</v>
      </c>
      <c r="E81" s="38">
        <f t="shared" ref="E81:E144" si="5">+D81/C81</f>
        <v>0.55001197686753589</v>
      </c>
      <c r="F81" s="39">
        <v>1.4999999999999999E-2</v>
      </c>
      <c r="G81" s="40">
        <v>29661</v>
      </c>
      <c r="H81" s="41">
        <f t="shared" ref="H81:H144" si="6">+G81*E81</f>
        <v>16313.905245867982</v>
      </c>
      <c r="I81" s="41"/>
      <c r="J81" s="39">
        <v>0.03</v>
      </c>
      <c r="K81" s="42">
        <v>30551</v>
      </c>
      <c r="L81" s="42">
        <v>16803</v>
      </c>
      <c r="M81" s="43"/>
      <c r="N81" s="42">
        <v>32384.06</v>
      </c>
      <c r="O81" s="42">
        <v>14572.827000000001</v>
      </c>
      <c r="Q81" s="100"/>
      <c r="R81" s="100"/>
    </row>
    <row r="82" spans="1:18" s="17" customFormat="1" ht="18.75" customHeight="1" x14ac:dyDescent="0.25">
      <c r="A82" s="24" t="s">
        <v>166</v>
      </c>
      <c r="B82" s="25" t="s">
        <v>167</v>
      </c>
      <c r="C82" s="26">
        <v>23334</v>
      </c>
      <c r="D82" s="27">
        <v>12834</v>
      </c>
      <c r="E82" s="28">
        <f t="shared" si="5"/>
        <v>0.5500128567755207</v>
      </c>
      <c r="F82" s="29">
        <v>1.4999999999999999E-2</v>
      </c>
      <c r="G82" s="30">
        <v>23684</v>
      </c>
      <c r="H82" s="31">
        <f t="shared" si="6"/>
        <v>13026.504499871433</v>
      </c>
      <c r="I82" s="31"/>
      <c r="J82" s="29">
        <v>0.03</v>
      </c>
      <c r="K82" s="32">
        <v>24395</v>
      </c>
      <c r="L82" s="32">
        <v>13418</v>
      </c>
      <c r="M82" s="24"/>
      <c r="N82" s="32">
        <v>25858.7</v>
      </c>
      <c r="O82" s="32">
        <v>11636.415000000001</v>
      </c>
      <c r="Q82" s="100"/>
      <c r="R82" s="100"/>
    </row>
    <row r="83" spans="1:18" s="17" customFormat="1" ht="18.75" customHeight="1" x14ac:dyDescent="0.25">
      <c r="A83" s="43" t="s">
        <v>168</v>
      </c>
      <c r="B83" s="44" t="s">
        <v>169</v>
      </c>
      <c r="C83" s="36">
        <v>31104</v>
      </c>
      <c r="D83" s="37">
        <v>17108</v>
      </c>
      <c r="E83" s="38">
        <f t="shared" si="5"/>
        <v>0.55002572016460904</v>
      </c>
      <c r="F83" s="39">
        <v>1.4999999999999999E-2</v>
      </c>
      <c r="G83" s="40">
        <v>31571</v>
      </c>
      <c r="H83" s="41">
        <f t="shared" si="6"/>
        <v>17364.862011316873</v>
      </c>
      <c r="I83" s="41"/>
      <c r="J83" s="39">
        <v>0.03</v>
      </c>
      <c r="K83" s="42">
        <v>32518</v>
      </c>
      <c r="L83" s="42">
        <v>17886</v>
      </c>
      <c r="M83" s="43"/>
      <c r="N83" s="42">
        <v>34469.08</v>
      </c>
      <c r="O83" s="42">
        <v>15511.086000000001</v>
      </c>
      <c r="Q83" s="100"/>
      <c r="R83" s="100"/>
    </row>
    <row r="84" spans="1:18" s="17" customFormat="1" ht="18.75" customHeight="1" x14ac:dyDescent="0.25">
      <c r="A84" s="24" t="s">
        <v>170</v>
      </c>
      <c r="B84" s="25" t="s">
        <v>171</v>
      </c>
      <c r="C84" s="26">
        <v>37988</v>
      </c>
      <c r="D84" s="27">
        <v>20894</v>
      </c>
      <c r="E84" s="28">
        <f t="shared" si="5"/>
        <v>0.55001579446140891</v>
      </c>
      <c r="F84" s="29">
        <v>1.4999999999999999E-2</v>
      </c>
      <c r="G84" s="30">
        <v>38558</v>
      </c>
      <c r="H84" s="31">
        <f t="shared" si="6"/>
        <v>21207.509002843006</v>
      </c>
      <c r="I84" s="31"/>
      <c r="J84" s="29">
        <v>0.03</v>
      </c>
      <c r="K84" s="32">
        <v>39715</v>
      </c>
      <c r="L84" s="32">
        <v>21844</v>
      </c>
      <c r="M84" s="24"/>
      <c r="N84" s="32">
        <v>42097.9</v>
      </c>
      <c r="O84" s="32">
        <v>18944.055</v>
      </c>
      <c r="Q84" s="100"/>
      <c r="R84" s="100"/>
    </row>
    <row r="85" spans="1:18" s="17" customFormat="1" ht="18.75" customHeight="1" x14ac:dyDescent="0.25">
      <c r="A85" s="43" t="s">
        <v>172</v>
      </c>
      <c r="B85" s="44" t="s">
        <v>173</v>
      </c>
      <c r="C85" s="36">
        <v>20385</v>
      </c>
      <c r="D85" s="37">
        <v>11212</v>
      </c>
      <c r="E85" s="38">
        <f t="shared" si="5"/>
        <v>0.55001226391954872</v>
      </c>
      <c r="F85" s="39">
        <v>1.4999999999999999E-2</v>
      </c>
      <c r="G85" s="40">
        <v>20691</v>
      </c>
      <c r="H85" s="41">
        <f t="shared" si="6"/>
        <v>11380.303752759382</v>
      </c>
      <c r="I85" s="41"/>
      <c r="J85" s="39">
        <v>0.03</v>
      </c>
      <c r="K85" s="42">
        <v>21312</v>
      </c>
      <c r="L85" s="42">
        <v>11722</v>
      </c>
      <c r="M85" s="43"/>
      <c r="N85" s="42">
        <v>22590.720000000001</v>
      </c>
      <c r="O85" s="42">
        <v>10165.824000000001</v>
      </c>
      <c r="Q85" s="100"/>
      <c r="R85" s="100"/>
    </row>
    <row r="86" spans="1:18" s="17" customFormat="1" ht="18.75" customHeight="1" x14ac:dyDescent="0.25">
      <c r="A86" s="24" t="s">
        <v>174</v>
      </c>
      <c r="B86" s="25" t="s">
        <v>175</v>
      </c>
      <c r="C86" s="26">
        <v>30560</v>
      </c>
      <c r="D86" s="27">
        <v>16808</v>
      </c>
      <c r="E86" s="28">
        <f t="shared" si="5"/>
        <v>0.55000000000000004</v>
      </c>
      <c r="F86" s="29">
        <v>1.4999999999999999E-2</v>
      </c>
      <c r="G86" s="30">
        <v>31018</v>
      </c>
      <c r="H86" s="31">
        <f t="shared" si="6"/>
        <v>17059.900000000001</v>
      </c>
      <c r="I86" s="31"/>
      <c r="J86" s="29">
        <v>0.03</v>
      </c>
      <c r="K86" s="32">
        <v>31949</v>
      </c>
      <c r="L86" s="32">
        <v>17572</v>
      </c>
      <c r="M86" s="24"/>
      <c r="N86" s="32">
        <v>33865.94</v>
      </c>
      <c r="O86" s="32">
        <v>15239.673000000001</v>
      </c>
      <c r="Q86" s="100"/>
      <c r="R86" s="100"/>
    </row>
    <row r="87" spans="1:18" s="17" customFormat="1" ht="18.75" customHeight="1" x14ac:dyDescent="0.25">
      <c r="A87" s="43" t="s">
        <v>176</v>
      </c>
      <c r="B87" s="44" t="s">
        <v>177</v>
      </c>
      <c r="C87" s="36">
        <v>30980</v>
      </c>
      <c r="D87" s="37">
        <v>17039</v>
      </c>
      <c r="E87" s="38">
        <f t="shared" si="5"/>
        <v>0.55000000000000004</v>
      </c>
      <c r="F87" s="39">
        <v>1.4999999999999999E-2</v>
      </c>
      <c r="G87" s="40">
        <v>31445</v>
      </c>
      <c r="H87" s="41">
        <f t="shared" si="6"/>
        <v>17294.75</v>
      </c>
      <c r="I87" s="41"/>
      <c r="J87" s="39">
        <v>0.03</v>
      </c>
      <c r="K87" s="42">
        <v>32388</v>
      </c>
      <c r="L87" s="42">
        <v>17813</v>
      </c>
      <c r="M87" s="43"/>
      <c r="N87" s="42">
        <v>34331.279999999999</v>
      </c>
      <c r="O87" s="42">
        <v>15449.075999999999</v>
      </c>
      <c r="Q87" s="100"/>
      <c r="R87" s="100"/>
    </row>
    <row r="88" spans="1:18" s="17" customFormat="1" ht="18.75" customHeight="1" x14ac:dyDescent="0.25">
      <c r="A88" s="24" t="s">
        <v>178</v>
      </c>
      <c r="B88" s="25" t="s">
        <v>179</v>
      </c>
      <c r="C88" s="26">
        <v>24607</v>
      </c>
      <c r="D88" s="27">
        <v>13534</v>
      </c>
      <c r="E88" s="28">
        <f t="shared" si="5"/>
        <v>0.55000609582639082</v>
      </c>
      <c r="F88" s="29">
        <v>1.4999999999999999E-2</v>
      </c>
      <c r="G88" s="30">
        <v>24976</v>
      </c>
      <c r="H88" s="31">
        <f t="shared" si="6"/>
        <v>13736.952249359938</v>
      </c>
      <c r="I88" s="31"/>
      <c r="J88" s="29">
        <v>0.03</v>
      </c>
      <c r="K88" s="32">
        <v>25725</v>
      </c>
      <c r="L88" s="32">
        <v>14149</v>
      </c>
      <c r="M88" s="24"/>
      <c r="N88" s="32">
        <v>27268.5</v>
      </c>
      <c r="O88" s="32">
        <v>12270.825000000001</v>
      </c>
      <c r="Q88" s="100"/>
      <c r="R88" s="100"/>
    </row>
    <row r="89" spans="1:18" s="17" customFormat="1" ht="18.75" customHeight="1" x14ac:dyDescent="0.25">
      <c r="A89" s="43" t="s">
        <v>180</v>
      </c>
      <c r="B89" s="44" t="s">
        <v>181</v>
      </c>
      <c r="C89" s="36">
        <v>32374</v>
      </c>
      <c r="D89" s="37">
        <v>17806</v>
      </c>
      <c r="E89" s="38">
        <f t="shared" si="5"/>
        <v>0.55000926669549643</v>
      </c>
      <c r="F89" s="39">
        <v>1.4999999999999999E-2</v>
      </c>
      <c r="G89" s="40">
        <v>32860</v>
      </c>
      <c r="H89" s="41">
        <f t="shared" si="6"/>
        <v>18073.304503614014</v>
      </c>
      <c r="I89" s="41"/>
      <c r="J89" s="39">
        <v>0.03</v>
      </c>
      <c r="K89" s="42">
        <v>33846</v>
      </c>
      <c r="L89" s="42">
        <v>18616</v>
      </c>
      <c r="M89" s="43"/>
      <c r="N89" s="42">
        <v>35876.76</v>
      </c>
      <c r="O89" s="42">
        <v>16144.542000000001</v>
      </c>
      <c r="Q89" s="100"/>
      <c r="R89" s="100"/>
    </row>
    <row r="90" spans="1:18" s="17" customFormat="1" ht="18.75" customHeight="1" x14ac:dyDescent="0.25">
      <c r="A90" s="24" t="s">
        <v>182</v>
      </c>
      <c r="B90" s="25" t="s">
        <v>183</v>
      </c>
      <c r="C90" s="26">
        <v>39262</v>
      </c>
      <c r="D90" s="27">
        <v>21595</v>
      </c>
      <c r="E90" s="28">
        <f t="shared" si="5"/>
        <v>0.55002292292802202</v>
      </c>
      <c r="F90" s="29">
        <v>1.4999999999999999E-2</v>
      </c>
      <c r="G90" s="30">
        <v>39851</v>
      </c>
      <c r="H90" s="31">
        <f t="shared" si="6"/>
        <v>21918.963501604605</v>
      </c>
      <c r="I90" s="31"/>
      <c r="J90" s="29">
        <v>0.03</v>
      </c>
      <c r="K90" s="32">
        <v>41047</v>
      </c>
      <c r="L90" s="32">
        <v>22577</v>
      </c>
      <c r="M90" s="24"/>
      <c r="N90" s="32">
        <v>43509.82</v>
      </c>
      <c r="O90" s="32">
        <v>19579.419000000002</v>
      </c>
      <c r="Q90" s="100"/>
      <c r="R90" s="100"/>
    </row>
    <row r="91" spans="1:18" s="17" customFormat="1" ht="18.75" customHeight="1" x14ac:dyDescent="0.25">
      <c r="A91" s="43" t="s">
        <v>184</v>
      </c>
      <c r="B91" s="44" t="s">
        <v>185</v>
      </c>
      <c r="C91" s="36">
        <v>21278</v>
      </c>
      <c r="D91" s="37">
        <v>11703</v>
      </c>
      <c r="E91" s="38">
        <f t="shared" si="5"/>
        <v>0.55000469968982046</v>
      </c>
      <c r="F91" s="39">
        <v>1.4999999999999999E-2</v>
      </c>
      <c r="G91" s="40">
        <v>21597</v>
      </c>
      <c r="H91" s="41">
        <f t="shared" si="6"/>
        <v>11878.451499201052</v>
      </c>
      <c r="I91" s="41"/>
      <c r="J91" s="39">
        <v>0.03</v>
      </c>
      <c r="K91" s="42">
        <v>22245</v>
      </c>
      <c r="L91" s="42">
        <v>12235</v>
      </c>
      <c r="M91" s="43"/>
      <c r="N91" s="42">
        <v>23579.7</v>
      </c>
      <c r="O91" s="42">
        <v>10610.865</v>
      </c>
      <c r="Q91" s="100"/>
      <c r="R91" s="100"/>
    </row>
    <row r="92" spans="1:18" s="17" customFormat="1" ht="18.75" customHeight="1" x14ac:dyDescent="0.25">
      <c r="A92" s="24" t="s">
        <v>186</v>
      </c>
      <c r="B92" s="25" t="s">
        <v>187</v>
      </c>
      <c r="C92" s="26">
        <v>31838</v>
      </c>
      <c r="D92" s="27">
        <v>17511</v>
      </c>
      <c r="E92" s="28">
        <f t="shared" si="5"/>
        <v>0.55000314090081037</v>
      </c>
      <c r="F92" s="29">
        <v>1.4999999999999999E-2</v>
      </c>
      <c r="G92" s="30">
        <v>32316</v>
      </c>
      <c r="H92" s="31">
        <f t="shared" si="6"/>
        <v>17773.901501350589</v>
      </c>
      <c r="I92" s="31"/>
      <c r="J92" s="29">
        <v>0.03</v>
      </c>
      <c r="K92" s="32">
        <v>33285</v>
      </c>
      <c r="L92" s="32">
        <v>18307</v>
      </c>
      <c r="M92" s="24"/>
      <c r="N92" s="32">
        <v>35282.1</v>
      </c>
      <c r="O92" s="32">
        <v>15876.945</v>
      </c>
      <c r="Q92" s="100"/>
      <c r="R92" s="100"/>
    </row>
    <row r="93" spans="1:18" s="17" customFormat="1" ht="18.75" customHeight="1" x14ac:dyDescent="0.25">
      <c r="A93" s="43" t="s">
        <v>188</v>
      </c>
      <c r="B93" s="44" t="s">
        <v>189</v>
      </c>
      <c r="C93" s="36">
        <v>31871</v>
      </c>
      <c r="D93" s="37">
        <v>17530</v>
      </c>
      <c r="E93" s="38">
        <f t="shared" si="5"/>
        <v>0.55002980766213805</v>
      </c>
      <c r="F93" s="39">
        <v>1.4999999999999999E-2</v>
      </c>
      <c r="G93" s="40">
        <v>32349</v>
      </c>
      <c r="H93" s="41">
        <f t="shared" si="6"/>
        <v>17792.914248062505</v>
      </c>
      <c r="I93" s="41"/>
      <c r="J93" s="39">
        <v>0.03</v>
      </c>
      <c r="K93" s="42">
        <v>33319</v>
      </c>
      <c r="L93" s="42">
        <v>18326</v>
      </c>
      <c r="M93" s="43"/>
      <c r="N93" s="42">
        <v>35318.14</v>
      </c>
      <c r="O93" s="42">
        <v>15893.163</v>
      </c>
      <c r="Q93" s="100"/>
      <c r="R93" s="100"/>
    </row>
    <row r="94" spans="1:18" s="17" customFormat="1" ht="18.75" customHeight="1" x14ac:dyDescent="0.25">
      <c r="A94" s="24" t="s">
        <v>190</v>
      </c>
      <c r="B94" s="25" t="s">
        <v>191</v>
      </c>
      <c r="C94" s="26">
        <v>28584</v>
      </c>
      <c r="D94" s="27">
        <v>15722</v>
      </c>
      <c r="E94" s="28">
        <f t="shared" si="5"/>
        <v>0.55002798768541838</v>
      </c>
      <c r="F94" s="29">
        <v>1.4999999999999999E-2</v>
      </c>
      <c r="G94" s="30">
        <v>29013</v>
      </c>
      <c r="H94" s="31">
        <f t="shared" si="6"/>
        <v>15957.962006717044</v>
      </c>
      <c r="I94" s="31"/>
      <c r="J94" s="29">
        <v>0.03</v>
      </c>
      <c r="K94" s="32">
        <v>29883</v>
      </c>
      <c r="L94" s="32">
        <v>16436</v>
      </c>
      <c r="M94" s="24"/>
      <c r="N94" s="32">
        <v>31675.980000000003</v>
      </c>
      <c r="O94" s="32">
        <v>14254.191000000003</v>
      </c>
      <c r="Q94" s="100"/>
      <c r="R94" s="100"/>
    </row>
    <row r="95" spans="1:18" s="17" customFormat="1" ht="18.75" customHeight="1" x14ac:dyDescent="0.25">
      <c r="A95" s="43" t="s">
        <v>192</v>
      </c>
      <c r="B95" s="44" t="s">
        <v>193</v>
      </c>
      <c r="C95" s="36">
        <v>36744</v>
      </c>
      <c r="D95" s="37">
        <v>20210</v>
      </c>
      <c r="E95" s="38">
        <f t="shared" si="5"/>
        <v>0.550021772262138</v>
      </c>
      <c r="F95" s="39">
        <v>1.4999999999999999E-2</v>
      </c>
      <c r="G95" s="40">
        <v>37295</v>
      </c>
      <c r="H95" s="41">
        <f t="shared" si="6"/>
        <v>20513.061996516437</v>
      </c>
      <c r="I95" s="41"/>
      <c r="J95" s="39">
        <v>0.03</v>
      </c>
      <c r="K95" s="42">
        <v>38414</v>
      </c>
      <c r="L95" s="42">
        <v>21129</v>
      </c>
      <c r="M95" s="43"/>
      <c r="N95" s="42">
        <v>40718.840000000004</v>
      </c>
      <c r="O95" s="42">
        <v>18323.478000000003</v>
      </c>
      <c r="Q95" s="100"/>
      <c r="R95" s="100"/>
    </row>
    <row r="96" spans="1:18" s="17" customFormat="1" ht="18.75" customHeight="1" x14ac:dyDescent="0.25">
      <c r="A96" s="24" t="s">
        <v>194</v>
      </c>
      <c r="B96" s="25" t="s">
        <v>195</v>
      </c>
      <c r="C96" s="26">
        <v>43933</v>
      </c>
      <c r="D96" s="27">
        <v>24164</v>
      </c>
      <c r="E96" s="28">
        <f t="shared" si="5"/>
        <v>0.55001934764300187</v>
      </c>
      <c r="F96" s="29">
        <v>1.4999999999999999E-2</v>
      </c>
      <c r="G96" s="30">
        <v>44592</v>
      </c>
      <c r="H96" s="31">
        <f t="shared" si="6"/>
        <v>24526.46275009674</v>
      </c>
      <c r="I96" s="31"/>
      <c r="J96" s="29">
        <v>0.03</v>
      </c>
      <c r="K96" s="32">
        <v>45930</v>
      </c>
      <c r="L96" s="32">
        <v>25262</v>
      </c>
      <c r="M96" s="24"/>
      <c r="N96" s="32">
        <v>48685.8</v>
      </c>
      <c r="O96" s="32">
        <v>21908.61</v>
      </c>
      <c r="Q96" s="100"/>
      <c r="R96" s="100"/>
    </row>
    <row r="97" spans="1:18" s="17" customFormat="1" ht="18.75" customHeight="1" x14ac:dyDescent="0.25">
      <c r="A97" s="43" t="s">
        <v>196</v>
      </c>
      <c r="B97" s="44" t="s">
        <v>197</v>
      </c>
      <c r="C97" s="36">
        <v>25132</v>
      </c>
      <c r="D97" s="37">
        <v>13823</v>
      </c>
      <c r="E97" s="38">
        <f t="shared" si="5"/>
        <v>0.55001591596371158</v>
      </c>
      <c r="F97" s="39">
        <v>1.4999999999999999E-2</v>
      </c>
      <c r="G97" s="40">
        <v>25509</v>
      </c>
      <c r="H97" s="41">
        <f t="shared" si="6"/>
        <v>14030.356000318319</v>
      </c>
      <c r="I97" s="41"/>
      <c r="J97" s="39">
        <v>0.03</v>
      </c>
      <c r="K97" s="42">
        <v>26274</v>
      </c>
      <c r="L97" s="42">
        <v>14451</v>
      </c>
      <c r="M97" s="43"/>
      <c r="N97" s="42">
        <v>27850.440000000002</v>
      </c>
      <c r="O97" s="42">
        <v>12532.698000000002</v>
      </c>
      <c r="Q97" s="100"/>
      <c r="R97" s="100"/>
    </row>
    <row r="98" spans="1:18" s="17" customFormat="1" ht="18.75" customHeight="1" x14ac:dyDescent="0.25">
      <c r="A98" s="24" t="s">
        <v>198</v>
      </c>
      <c r="B98" s="25" t="s">
        <v>199</v>
      </c>
      <c r="C98" s="26">
        <v>36132</v>
      </c>
      <c r="D98" s="27">
        <v>19873</v>
      </c>
      <c r="E98" s="28">
        <f t="shared" si="5"/>
        <v>0.55001107051920739</v>
      </c>
      <c r="F98" s="29">
        <v>1.4999999999999999E-2</v>
      </c>
      <c r="G98" s="30">
        <v>36674</v>
      </c>
      <c r="H98" s="31">
        <f t="shared" si="6"/>
        <v>20171.106000221411</v>
      </c>
      <c r="I98" s="31"/>
      <c r="J98" s="29">
        <v>0.03</v>
      </c>
      <c r="K98" s="32">
        <v>37774</v>
      </c>
      <c r="L98" s="32">
        <v>20776</v>
      </c>
      <c r="M98" s="24"/>
      <c r="N98" s="32">
        <v>40040.44</v>
      </c>
      <c r="O98" s="32">
        <v>18018.198</v>
      </c>
      <c r="Q98" s="100"/>
      <c r="R98" s="100"/>
    </row>
    <row r="99" spans="1:18" s="17" customFormat="1" ht="18.75" customHeight="1" x14ac:dyDescent="0.25">
      <c r="A99" s="43" t="s">
        <v>200</v>
      </c>
      <c r="B99" s="44" t="s">
        <v>201</v>
      </c>
      <c r="C99" s="36">
        <v>35726</v>
      </c>
      <c r="D99" s="37">
        <v>19650</v>
      </c>
      <c r="E99" s="38">
        <f t="shared" si="5"/>
        <v>0.55001959357330799</v>
      </c>
      <c r="F99" s="39">
        <v>1.4999999999999999E-2</v>
      </c>
      <c r="G99" s="40">
        <v>36262</v>
      </c>
      <c r="H99" s="41">
        <f t="shared" si="6"/>
        <v>19944.810502155295</v>
      </c>
      <c r="I99" s="41"/>
      <c r="J99" s="39">
        <v>0.03</v>
      </c>
      <c r="K99" s="42">
        <v>37350</v>
      </c>
      <c r="L99" s="42">
        <v>20543</v>
      </c>
      <c r="M99" s="43"/>
      <c r="N99" s="42">
        <v>39591</v>
      </c>
      <c r="O99" s="42">
        <v>17815.95</v>
      </c>
      <c r="Q99" s="100"/>
      <c r="R99" s="100"/>
    </row>
    <row r="100" spans="1:18" s="17" customFormat="1" ht="18.75" customHeight="1" x14ac:dyDescent="0.25">
      <c r="A100" s="24" t="s">
        <v>202</v>
      </c>
      <c r="B100" s="25" t="s">
        <v>203</v>
      </c>
      <c r="C100" s="26">
        <v>28234</v>
      </c>
      <c r="D100" s="27">
        <v>15529</v>
      </c>
      <c r="E100" s="28">
        <f t="shared" si="5"/>
        <v>0.55001062548700153</v>
      </c>
      <c r="F100" s="29">
        <v>1.4999999999999999E-2</v>
      </c>
      <c r="G100" s="30">
        <v>28658</v>
      </c>
      <c r="H100" s="31">
        <f t="shared" si="6"/>
        <v>15762.20450520649</v>
      </c>
      <c r="I100" s="31"/>
      <c r="J100" s="29">
        <v>0.03</v>
      </c>
      <c r="K100" s="32">
        <v>29518</v>
      </c>
      <c r="L100" s="32">
        <v>16235</v>
      </c>
      <c r="M100" s="24"/>
      <c r="N100" s="32">
        <v>31289.08</v>
      </c>
      <c r="O100" s="32">
        <v>14080.086000000001</v>
      </c>
      <c r="Q100" s="100"/>
      <c r="R100" s="100"/>
    </row>
    <row r="101" spans="1:18" s="17" customFormat="1" ht="18.75" customHeight="1" x14ac:dyDescent="0.25">
      <c r="A101" s="43" t="s">
        <v>204</v>
      </c>
      <c r="B101" s="44" t="s">
        <v>205</v>
      </c>
      <c r="C101" s="36">
        <v>36005</v>
      </c>
      <c r="D101" s="37">
        <v>19803</v>
      </c>
      <c r="E101" s="38">
        <f t="shared" si="5"/>
        <v>0.55000694348007217</v>
      </c>
      <c r="F101" s="39">
        <v>1.4999999999999999E-2</v>
      </c>
      <c r="G101" s="40">
        <v>36545</v>
      </c>
      <c r="H101" s="41">
        <f t="shared" si="6"/>
        <v>20100.003749479238</v>
      </c>
      <c r="I101" s="41"/>
      <c r="J101" s="39">
        <v>0.03</v>
      </c>
      <c r="K101" s="42">
        <v>37641</v>
      </c>
      <c r="L101" s="42">
        <v>20703</v>
      </c>
      <c r="M101" s="43"/>
      <c r="N101" s="42">
        <v>39899.46</v>
      </c>
      <c r="O101" s="42">
        <v>17954.757000000001</v>
      </c>
      <c r="Q101" s="100"/>
      <c r="R101" s="100"/>
    </row>
    <row r="102" spans="1:18" s="17" customFormat="1" ht="18.75" customHeight="1" x14ac:dyDescent="0.25">
      <c r="A102" s="24" t="s">
        <v>206</v>
      </c>
      <c r="B102" s="25" t="s">
        <v>207</v>
      </c>
      <c r="C102" s="26">
        <v>44491</v>
      </c>
      <c r="D102" s="27">
        <v>24471</v>
      </c>
      <c r="E102" s="28">
        <f t="shared" si="5"/>
        <v>0.5500213526331168</v>
      </c>
      <c r="F102" s="29">
        <v>1.4999999999999999E-2</v>
      </c>
      <c r="G102" s="30">
        <v>45158</v>
      </c>
      <c r="H102" s="31">
        <f t="shared" si="6"/>
        <v>24837.864242206288</v>
      </c>
      <c r="I102" s="31"/>
      <c r="J102" s="29">
        <v>0.03</v>
      </c>
      <c r="K102" s="32">
        <v>46513</v>
      </c>
      <c r="L102" s="32">
        <v>25583</v>
      </c>
      <c r="M102" s="24"/>
      <c r="N102" s="32">
        <v>49303.780000000006</v>
      </c>
      <c r="O102" s="32">
        <v>22186.701000000005</v>
      </c>
      <c r="Q102" s="100"/>
      <c r="R102" s="100"/>
    </row>
    <row r="103" spans="1:18" s="17" customFormat="1" ht="18.75" customHeight="1" x14ac:dyDescent="0.25">
      <c r="A103" s="43" t="s">
        <v>208</v>
      </c>
      <c r="B103" s="44" t="s">
        <v>209</v>
      </c>
      <c r="C103" s="36">
        <v>26783</v>
      </c>
      <c r="D103" s="37">
        <v>14731</v>
      </c>
      <c r="E103" s="38">
        <f t="shared" si="5"/>
        <v>0.55001306799088978</v>
      </c>
      <c r="F103" s="39">
        <v>1.4999999999999999E-2</v>
      </c>
      <c r="G103" s="40">
        <v>27185</v>
      </c>
      <c r="H103" s="41">
        <f t="shared" si="6"/>
        <v>14952.105253332338</v>
      </c>
      <c r="I103" s="41"/>
      <c r="J103" s="39">
        <v>0.03</v>
      </c>
      <c r="K103" s="42">
        <v>28001</v>
      </c>
      <c r="L103" s="42">
        <v>15401</v>
      </c>
      <c r="M103" s="43"/>
      <c r="N103" s="42">
        <v>29681.06</v>
      </c>
      <c r="O103" s="42">
        <v>13356.477000000001</v>
      </c>
      <c r="Q103" s="100"/>
      <c r="R103" s="100"/>
    </row>
    <row r="104" spans="1:18" s="17" customFormat="1" ht="18.75" customHeight="1" x14ac:dyDescent="0.25">
      <c r="A104" s="24" t="s">
        <v>210</v>
      </c>
      <c r="B104" s="25" t="s">
        <v>211</v>
      </c>
      <c r="C104" s="26">
        <v>35673</v>
      </c>
      <c r="D104" s="27">
        <v>19621</v>
      </c>
      <c r="E104" s="28">
        <f t="shared" si="5"/>
        <v>0.55002382754464163</v>
      </c>
      <c r="F104" s="29">
        <v>1.4999999999999999E-2</v>
      </c>
      <c r="G104" s="30">
        <v>36208</v>
      </c>
      <c r="H104" s="31">
        <f t="shared" si="6"/>
        <v>19915.262747736386</v>
      </c>
      <c r="I104" s="31"/>
      <c r="J104" s="29">
        <v>0.03</v>
      </c>
      <c r="K104" s="32">
        <v>37294</v>
      </c>
      <c r="L104" s="32">
        <v>20513</v>
      </c>
      <c r="M104" s="24"/>
      <c r="N104" s="32">
        <v>39531.64</v>
      </c>
      <c r="O104" s="32">
        <v>17789.238000000001</v>
      </c>
      <c r="Q104" s="100"/>
      <c r="R104" s="100"/>
    </row>
    <row r="105" spans="1:18" s="17" customFormat="1" ht="18.75" customHeight="1" x14ac:dyDescent="0.25">
      <c r="A105" s="43" t="s">
        <v>212</v>
      </c>
      <c r="B105" s="44" t="s">
        <v>213</v>
      </c>
      <c r="C105" s="36">
        <v>37376</v>
      </c>
      <c r="D105" s="37">
        <v>20557</v>
      </c>
      <c r="E105" s="38">
        <f t="shared" si="5"/>
        <v>0.55000535102739723</v>
      </c>
      <c r="F105" s="39">
        <v>1.4999999999999999E-2</v>
      </c>
      <c r="G105" s="40">
        <v>37937</v>
      </c>
      <c r="H105" s="41">
        <f t="shared" si="6"/>
        <v>20865.553001926368</v>
      </c>
      <c r="I105" s="41"/>
      <c r="J105" s="39">
        <v>0.03</v>
      </c>
      <c r="K105" s="42">
        <v>39075</v>
      </c>
      <c r="L105" s="42">
        <v>21491</v>
      </c>
      <c r="M105" s="43"/>
      <c r="N105" s="42">
        <v>41419.5</v>
      </c>
      <c r="O105" s="42">
        <v>18638.775000000001</v>
      </c>
      <c r="Q105" s="100"/>
      <c r="R105" s="100"/>
    </row>
    <row r="106" spans="1:18" s="17" customFormat="1" ht="18.75" customHeight="1" x14ac:dyDescent="0.25">
      <c r="A106" s="24" t="s">
        <v>214</v>
      </c>
      <c r="B106" s="25" t="s">
        <v>215</v>
      </c>
      <c r="C106" s="26">
        <v>22884</v>
      </c>
      <c r="D106" s="27">
        <v>12587</v>
      </c>
      <c r="E106" s="28">
        <f t="shared" si="5"/>
        <v>0.55003495892326515</v>
      </c>
      <c r="F106" s="29">
        <v>1.4999999999999999E-2</v>
      </c>
      <c r="G106" s="30">
        <v>23227</v>
      </c>
      <c r="H106" s="31">
        <f t="shared" si="6"/>
        <v>12775.661990910679</v>
      </c>
      <c r="I106" s="31"/>
      <c r="J106" s="29">
        <v>0.03</v>
      </c>
      <c r="K106" s="32">
        <v>23924</v>
      </c>
      <c r="L106" s="32">
        <v>13159</v>
      </c>
      <c r="M106" s="24"/>
      <c r="N106" s="32">
        <v>25359.440000000002</v>
      </c>
      <c r="O106" s="32">
        <v>11411.748000000001</v>
      </c>
      <c r="Q106" s="100"/>
      <c r="R106" s="100"/>
    </row>
    <row r="107" spans="1:18" s="17" customFormat="1" ht="18.75" customHeight="1" x14ac:dyDescent="0.25">
      <c r="A107" s="43" t="s">
        <v>216</v>
      </c>
      <c r="B107" s="44" t="s">
        <v>217</v>
      </c>
      <c r="C107" s="36">
        <v>30656</v>
      </c>
      <c r="D107" s="37">
        <v>16861</v>
      </c>
      <c r="E107" s="38">
        <f t="shared" si="5"/>
        <v>0.55000652400835071</v>
      </c>
      <c r="F107" s="39">
        <v>1.4999999999999999E-2</v>
      </c>
      <c r="G107" s="40">
        <v>31116</v>
      </c>
      <c r="H107" s="41">
        <f t="shared" si="6"/>
        <v>17114.003001043842</v>
      </c>
      <c r="I107" s="41"/>
      <c r="J107" s="39">
        <v>0.03</v>
      </c>
      <c r="K107" s="42">
        <v>32049</v>
      </c>
      <c r="L107" s="42">
        <v>17627</v>
      </c>
      <c r="M107" s="43"/>
      <c r="N107" s="42">
        <v>33971.94</v>
      </c>
      <c r="O107" s="42">
        <v>15287.373000000001</v>
      </c>
      <c r="Q107" s="100"/>
      <c r="R107" s="100"/>
    </row>
    <row r="108" spans="1:18" s="17" customFormat="1" ht="18.75" customHeight="1" x14ac:dyDescent="0.25">
      <c r="A108" s="24" t="s">
        <v>218</v>
      </c>
      <c r="B108" s="25" t="s">
        <v>219</v>
      </c>
      <c r="C108" s="26">
        <v>37538</v>
      </c>
      <c r="D108" s="27">
        <v>20646</v>
      </c>
      <c r="E108" s="28">
        <f t="shared" si="5"/>
        <v>0.55000266396717989</v>
      </c>
      <c r="F108" s="29">
        <v>1.4999999999999999E-2</v>
      </c>
      <c r="G108" s="30">
        <v>38101</v>
      </c>
      <c r="H108" s="31">
        <f t="shared" si="6"/>
        <v>20955.651499813521</v>
      </c>
      <c r="I108" s="31"/>
      <c r="J108" s="29">
        <v>0.03</v>
      </c>
      <c r="K108" s="32">
        <v>39244</v>
      </c>
      <c r="L108" s="32">
        <v>21584</v>
      </c>
      <c r="M108" s="24"/>
      <c r="N108" s="32">
        <v>41598.639999999999</v>
      </c>
      <c r="O108" s="32">
        <v>18719.387999999999</v>
      </c>
      <c r="Q108" s="100"/>
      <c r="R108" s="100"/>
    </row>
    <row r="109" spans="1:18" s="17" customFormat="1" ht="18.75" customHeight="1" x14ac:dyDescent="0.25">
      <c r="A109" s="43" t="s">
        <v>220</v>
      </c>
      <c r="B109" s="44" t="s">
        <v>221</v>
      </c>
      <c r="C109" s="36">
        <v>19894</v>
      </c>
      <c r="D109" s="37">
        <v>10942</v>
      </c>
      <c r="E109" s="38">
        <f t="shared" si="5"/>
        <v>0.55001507992359511</v>
      </c>
      <c r="F109" s="39">
        <v>1.4999999999999999E-2</v>
      </c>
      <c r="G109" s="40">
        <v>20192</v>
      </c>
      <c r="H109" s="41">
        <f t="shared" si="6"/>
        <v>11105.904493817232</v>
      </c>
      <c r="I109" s="41"/>
      <c r="J109" s="39">
        <v>0.03</v>
      </c>
      <c r="K109" s="42">
        <v>20798</v>
      </c>
      <c r="L109" s="42">
        <v>11439</v>
      </c>
      <c r="M109" s="43"/>
      <c r="N109" s="42">
        <v>22045.88</v>
      </c>
      <c r="O109" s="42">
        <v>9920.6460000000006</v>
      </c>
      <c r="Q109" s="100"/>
      <c r="R109" s="100"/>
    </row>
    <row r="110" spans="1:18" s="17" customFormat="1" ht="18.75" customHeight="1" x14ac:dyDescent="0.25">
      <c r="A110" s="24" t="s">
        <v>222</v>
      </c>
      <c r="B110" s="25" t="s">
        <v>223</v>
      </c>
      <c r="C110" s="26">
        <v>30111</v>
      </c>
      <c r="D110" s="27">
        <v>16562</v>
      </c>
      <c r="E110" s="28">
        <f t="shared" si="5"/>
        <v>0.55003154993191861</v>
      </c>
      <c r="F110" s="29">
        <v>1.4999999999999999E-2</v>
      </c>
      <c r="G110" s="30">
        <v>30563</v>
      </c>
      <c r="H110" s="31">
        <f t="shared" si="6"/>
        <v>16810.614260569229</v>
      </c>
      <c r="I110" s="31"/>
      <c r="J110" s="29">
        <v>0.03</v>
      </c>
      <c r="K110" s="32">
        <v>31480</v>
      </c>
      <c r="L110" s="32">
        <v>17315</v>
      </c>
      <c r="M110" s="24"/>
      <c r="N110" s="32">
        <v>33368.800000000003</v>
      </c>
      <c r="O110" s="32">
        <v>15015.960000000001</v>
      </c>
      <c r="Q110" s="100"/>
      <c r="R110" s="100"/>
    </row>
    <row r="111" spans="1:18" s="17" customFormat="1" ht="18.75" customHeight="1" x14ac:dyDescent="0.25">
      <c r="A111" s="43" t="s">
        <v>224</v>
      </c>
      <c r="B111" s="44" t="s">
        <v>225</v>
      </c>
      <c r="C111" s="36">
        <v>30486</v>
      </c>
      <c r="D111" s="37">
        <v>16768</v>
      </c>
      <c r="E111" s="38">
        <f t="shared" si="5"/>
        <v>0.5500229613593125</v>
      </c>
      <c r="F111" s="39">
        <v>1.4999999999999999E-2</v>
      </c>
      <c r="G111" s="40">
        <v>30943</v>
      </c>
      <c r="H111" s="41">
        <f t="shared" si="6"/>
        <v>17019.360493341206</v>
      </c>
      <c r="I111" s="41"/>
      <c r="J111" s="39">
        <v>0.03</v>
      </c>
      <c r="K111" s="42">
        <v>31871</v>
      </c>
      <c r="L111" s="42">
        <v>17530</v>
      </c>
      <c r="M111" s="43"/>
      <c r="N111" s="42">
        <v>33783.26</v>
      </c>
      <c r="O111" s="42">
        <v>15202.467000000001</v>
      </c>
      <c r="Q111" s="100"/>
      <c r="R111" s="100"/>
    </row>
    <row r="112" spans="1:18" s="17" customFormat="1" ht="18.75" customHeight="1" x14ac:dyDescent="0.25">
      <c r="A112" s="24" t="s">
        <v>226</v>
      </c>
      <c r="B112" s="25" t="s">
        <v>227</v>
      </c>
      <c r="C112" s="26">
        <v>32655</v>
      </c>
      <c r="D112" s="27">
        <v>17961</v>
      </c>
      <c r="E112" s="28">
        <f t="shared" si="5"/>
        <v>0.5500229673863114</v>
      </c>
      <c r="F112" s="29">
        <v>1.4999999999999999E-2</v>
      </c>
      <c r="G112" s="30">
        <v>33145</v>
      </c>
      <c r="H112" s="31">
        <f t="shared" si="6"/>
        <v>18230.511254019293</v>
      </c>
      <c r="I112" s="31"/>
      <c r="J112" s="29">
        <v>0.03</v>
      </c>
      <c r="K112" s="32">
        <v>34139</v>
      </c>
      <c r="L112" s="32">
        <v>18777</v>
      </c>
      <c r="M112" s="24"/>
      <c r="N112" s="32">
        <v>36187.340000000004</v>
      </c>
      <c r="O112" s="32">
        <v>16284.303000000002</v>
      </c>
      <c r="Q112" s="100"/>
      <c r="R112" s="100"/>
    </row>
    <row r="113" spans="1:18" s="17" customFormat="1" ht="18.75" customHeight="1" x14ac:dyDescent="0.25">
      <c r="A113" s="43" t="s">
        <v>228</v>
      </c>
      <c r="B113" s="44" t="s">
        <v>229</v>
      </c>
      <c r="C113" s="36">
        <v>40423</v>
      </c>
      <c r="D113" s="37">
        <v>22233</v>
      </c>
      <c r="E113" s="38">
        <f t="shared" si="5"/>
        <v>0.5500086584370284</v>
      </c>
      <c r="F113" s="39">
        <v>1.4999999999999999E-2</v>
      </c>
      <c r="G113" s="40">
        <v>41029</v>
      </c>
      <c r="H113" s="41">
        <f t="shared" si="6"/>
        <v>22566.305247012839</v>
      </c>
      <c r="I113" s="41"/>
      <c r="J113" s="39">
        <v>0.03</v>
      </c>
      <c r="K113" s="42">
        <v>42260</v>
      </c>
      <c r="L113" s="42">
        <v>23243</v>
      </c>
      <c r="M113" s="43"/>
      <c r="N113" s="42">
        <v>44795.600000000006</v>
      </c>
      <c r="O113" s="42">
        <v>20158.020000000004</v>
      </c>
      <c r="Q113" s="100"/>
      <c r="R113" s="100"/>
    </row>
    <row r="114" spans="1:18" s="17" customFormat="1" ht="18.75" customHeight="1" x14ac:dyDescent="0.25">
      <c r="A114" s="24" t="s">
        <v>230</v>
      </c>
      <c r="B114" s="25" t="s">
        <v>231</v>
      </c>
      <c r="C114" s="26">
        <v>47805</v>
      </c>
      <c r="D114" s="27">
        <v>26293</v>
      </c>
      <c r="E114" s="28">
        <f t="shared" si="5"/>
        <v>0.55000522957849596</v>
      </c>
      <c r="F114" s="29">
        <v>1.4999999999999999E-2</v>
      </c>
      <c r="G114" s="30">
        <v>48522</v>
      </c>
      <c r="H114" s="31">
        <f t="shared" si="6"/>
        <v>26687.353749607781</v>
      </c>
      <c r="I114" s="31"/>
      <c r="J114" s="29">
        <v>0.03</v>
      </c>
      <c r="K114" s="32">
        <v>49978</v>
      </c>
      <c r="L114" s="32">
        <v>27488</v>
      </c>
      <c r="M114" s="24"/>
      <c r="N114" s="32">
        <v>52976.68</v>
      </c>
      <c r="O114" s="32">
        <v>23839.506000000001</v>
      </c>
      <c r="Q114" s="100"/>
      <c r="R114" s="100"/>
    </row>
    <row r="115" spans="1:18" s="17" customFormat="1" ht="18.75" customHeight="1" x14ac:dyDescent="0.25">
      <c r="A115" s="43" t="s">
        <v>232</v>
      </c>
      <c r="B115" s="44" t="s">
        <v>233</v>
      </c>
      <c r="C115" s="36">
        <v>29602</v>
      </c>
      <c r="D115" s="37">
        <v>16282</v>
      </c>
      <c r="E115" s="38">
        <f t="shared" si="5"/>
        <v>0.55003040335112496</v>
      </c>
      <c r="F115" s="39">
        <v>1.4999999999999999E-2</v>
      </c>
      <c r="G115" s="40">
        <v>30046</v>
      </c>
      <c r="H115" s="41">
        <f t="shared" si="6"/>
        <v>16526.213499087902</v>
      </c>
      <c r="I115" s="41"/>
      <c r="J115" s="39">
        <v>0.03</v>
      </c>
      <c r="K115" s="42">
        <v>30947</v>
      </c>
      <c r="L115" s="42">
        <v>17022</v>
      </c>
      <c r="M115" s="43"/>
      <c r="N115" s="42">
        <v>32803.82</v>
      </c>
      <c r="O115" s="42">
        <v>14761.719000000001</v>
      </c>
      <c r="Q115" s="100"/>
      <c r="R115" s="100"/>
    </row>
    <row r="116" spans="1:18" s="17" customFormat="1" ht="18.75" customHeight="1" x14ac:dyDescent="0.25">
      <c r="A116" s="24" t="s">
        <v>234</v>
      </c>
      <c r="B116" s="25" t="s">
        <v>235</v>
      </c>
      <c r="C116" s="26">
        <v>39880</v>
      </c>
      <c r="D116" s="27">
        <v>21934</v>
      </c>
      <c r="E116" s="28">
        <f t="shared" si="5"/>
        <v>0.55000000000000004</v>
      </c>
      <c r="F116" s="29">
        <v>1.4999999999999999E-2</v>
      </c>
      <c r="G116" s="30">
        <v>40478</v>
      </c>
      <c r="H116" s="31">
        <f t="shared" si="6"/>
        <v>22262.9</v>
      </c>
      <c r="I116" s="31"/>
      <c r="J116" s="29">
        <v>0.03</v>
      </c>
      <c r="K116" s="32">
        <v>41692</v>
      </c>
      <c r="L116" s="32">
        <v>22931</v>
      </c>
      <c r="M116" s="24"/>
      <c r="N116" s="32">
        <v>44193.520000000004</v>
      </c>
      <c r="O116" s="32">
        <v>19887.084000000003</v>
      </c>
      <c r="Q116" s="100"/>
      <c r="R116" s="100"/>
    </row>
    <row r="117" spans="1:18" s="17" customFormat="1" ht="18.75" customHeight="1" x14ac:dyDescent="0.25">
      <c r="A117" s="43" t="s">
        <v>236</v>
      </c>
      <c r="B117" s="44" t="s">
        <v>237</v>
      </c>
      <c r="C117" s="36">
        <v>40195</v>
      </c>
      <c r="D117" s="37">
        <v>22108</v>
      </c>
      <c r="E117" s="38">
        <f t="shared" si="5"/>
        <v>0.55001865903719371</v>
      </c>
      <c r="F117" s="39">
        <v>1.4999999999999999E-2</v>
      </c>
      <c r="G117" s="40">
        <v>40798</v>
      </c>
      <c r="H117" s="41">
        <f t="shared" si="6"/>
        <v>22439.66125139943</v>
      </c>
      <c r="I117" s="41"/>
      <c r="J117" s="39">
        <v>0.03</v>
      </c>
      <c r="K117" s="42">
        <v>42022</v>
      </c>
      <c r="L117" s="42">
        <v>23113</v>
      </c>
      <c r="M117" s="43"/>
      <c r="N117" s="42">
        <v>44543.32</v>
      </c>
      <c r="O117" s="42">
        <v>20044.493999999999</v>
      </c>
      <c r="Q117" s="100"/>
      <c r="R117" s="100"/>
    </row>
    <row r="118" spans="1:18" s="17" customFormat="1" ht="18.75" customHeight="1" x14ac:dyDescent="0.25">
      <c r="A118" s="24" t="s">
        <v>238</v>
      </c>
      <c r="B118" s="25" t="s">
        <v>239</v>
      </c>
      <c r="C118" s="26">
        <v>31997</v>
      </c>
      <c r="D118" s="27">
        <v>17599</v>
      </c>
      <c r="E118" s="28">
        <f t="shared" si="5"/>
        <v>0.55002031440447541</v>
      </c>
      <c r="F118" s="29">
        <v>1.4999999999999999E-2</v>
      </c>
      <c r="G118" s="30">
        <v>32477</v>
      </c>
      <c r="H118" s="31">
        <f t="shared" si="6"/>
        <v>17863.009750914149</v>
      </c>
      <c r="I118" s="31"/>
      <c r="J118" s="29">
        <v>0.03</v>
      </c>
      <c r="K118" s="32">
        <v>33451</v>
      </c>
      <c r="L118" s="32">
        <v>18399</v>
      </c>
      <c r="M118" s="24"/>
      <c r="N118" s="32">
        <v>35458.060000000005</v>
      </c>
      <c r="O118" s="32">
        <v>15956.127000000002</v>
      </c>
      <c r="Q118" s="100"/>
      <c r="R118" s="100"/>
    </row>
    <row r="119" spans="1:18" s="17" customFormat="1" ht="18.75" customHeight="1" x14ac:dyDescent="0.25">
      <c r="A119" s="43" t="s">
        <v>240</v>
      </c>
      <c r="B119" s="44" t="s">
        <v>241</v>
      </c>
      <c r="C119" s="36">
        <v>39767</v>
      </c>
      <c r="D119" s="37">
        <v>21872</v>
      </c>
      <c r="E119" s="38">
        <f t="shared" si="5"/>
        <v>0.55000377197173533</v>
      </c>
      <c r="F119" s="39">
        <v>1.4999999999999999E-2</v>
      </c>
      <c r="G119" s="40">
        <v>40364</v>
      </c>
      <c r="H119" s="41">
        <f t="shared" si="6"/>
        <v>22200.352251867123</v>
      </c>
      <c r="I119" s="41"/>
      <c r="J119" s="39">
        <v>0.03</v>
      </c>
      <c r="K119" s="42">
        <v>41575</v>
      </c>
      <c r="L119" s="42">
        <v>22866</v>
      </c>
      <c r="M119" s="43"/>
      <c r="N119" s="42">
        <v>44069.5</v>
      </c>
      <c r="O119" s="42">
        <v>19831.275000000001</v>
      </c>
      <c r="Q119" s="100"/>
      <c r="R119" s="100"/>
    </row>
    <row r="120" spans="1:18" s="17" customFormat="1" ht="18.75" customHeight="1" x14ac:dyDescent="0.25">
      <c r="A120" s="24" t="s">
        <v>242</v>
      </c>
      <c r="B120" s="25" t="s">
        <v>243</v>
      </c>
      <c r="C120" s="26">
        <v>44168</v>
      </c>
      <c r="D120" s="27">
        <v>24293</v>
      </c>
      <c r="E120" s="28">
        <f t="shared" si="5"/>
        <v>0.55001358449556237</v>
      </c>
      <c r="F120" s="29">
        <v>1.4999999999999999E-2</v>
      </c>
      <c r="G120" s="30">
        <v>44831</v>
      </c>
      <c r="H120" s="31">
        <f t="shared" si="6"/>
        <v>24657.659006520556</v>
      </c>
      <c r="I120" s="31"/>
      <c r="J120" s="29">
        <v>0.03</v>
      </c>
      <c r="K120" s="32">
        <v>46176</v>
      </c>
      <c r="L120" s="32">
        <v>25397</v>
      </c>
      <c r="M120" s="24"/>
      <c r="N120" s="32">
        <v>48946.560000000005</v>
      </c>
      <c r="O120" s="32">
        <v>22025.952000000001</v>
      </c>
      <c r="Q120" s="100"/>
      <c r="R120" s="100"/>
    </row>
    <row r="121" spans="1:18" s="17" customFormat="1" ht="18.75" customHeight="1" x14ac:dyDescent="0.25">
      <c r="A121" s="43" t="s">
        <v>244</v>
      </c>
      <c r="B121" s="44" t="s">
        <v>245</v>
      </c>
      <c r="C121" s="36">
        <v>47161</v>
      </c>
      <c r="D121" s="37">
        <v>25939</v>
      </c>
      <c r="E121" s="38">
        <f t="shared" si="5"/>
        <v>0.55000954178240491</v>
      </c>
      <c r="F121" s="39">
        <v>1.4999999999999999E-2</v>
      </c>
      <c r="G121" s="40">
        <v>47868</v>
      </c>
      <c r="H121" s="41">
        <f t="shared" si="6"/>
        <v>26327.856746040157</v>
      </c>
      <c r="I121" s="41"/>
      <c r="J121" s="39">
        <v>0.03</v>
      </c>
      <c r="K121" s="42">
        <v>49304</v>
      </c>
      <c r="L121" s="42">
        <v>27118</v>
      </c>
      <c r="M121" s="43"/>
      <c r="N121" s="42">
        <v>52262.240000000005</v>
      </c>
      <c r="O121" s="42">
        <v>23518.008000000002</v>
      </c>
      <c r="Q121" s="100"/>
      <c r="R121" s="100"/>
    </row>
    <row r="122" spans="1:18" s="17" customFormat="1" ht="18.75" customHeight="1" x14ac:dyDescent="0.25">
      <c r="A122" s="24" t="s">
        <v>246</v>
      </c>
      <c r="B122" s="25" t="s">
        <v>247</v>
      </c>
      <c r="C122" s="26">
        <v>39221</v>
      </c>
      <c r="D122" s="27">
        <v>21572</v>
      </c>
      <c r="E122" s="28">
        <f t="shared" si="5"/>
        <v>0.55001147344534818</v>
      </c>
      <c r="F122" s="29">
        <v>1.4999999999999999E-2</v>
      </c>
      <c r="G122" s="30">
        <v>39809</v>
      </c>
      <c r="H122" s="31">
        <f t="shared" si="6"/>
        <v>21895.406746385866</v>
      </c>
      <c r="I122" s="31"/>
      <c r="J122" s="29">
        <v>0.03</v>
      </c>
      <c r="K122" s="32">
        <v>41003</v>
      </c>
      <c r="L122" s="32">
        <v>22552</v>
      </c>
      <c r="M122" s="24"/>
      <c r="N122" s="32">
        <v>43463.18</v>
      </c>
      <c r="O122" s="32">
        <v>19558.431</v>
      </c>
      <c r="Q122" s="100"/>
      <c r="R122" s="100"/>
    </row>
    <row r="123" spans="1:18" s="17" customFormat="1" ht="18.75" customHeight="1" x14ac:dyDescent="0.25">
      <c r="A123" s="43" t="s">
        <v>248</v>
      </c>
      <c r="B123" s="44" t="s">
        <v>249</v>
      </c>
      <c r="C123" s="36">
        <v>57752</v>
      </c>
      <c r="D123" s="37">
        <v>31764</v>
      </c>
      <c r="E123" s="38">
        <f t="shared" si="5"/>
        <v>0.55000692616705915</v>
      </c>
      <c r="F123" s="39">
        <v>1.4999999999999999E-2</v>
      </c>
      <c r="G123" s="40">
        <v>58618</v>
      </c>
      <c r="H123" s="41">
        <f t="shared" si="6"/>
        <v>32240.305998060674</v>
      </c>
      <c r="I123" s="41"/>
      <c r="J123" s="39">
        <v>0.03</v>
      </c>
      <c r="K123" s="42">
        <v>60377</v>
      </c>
      <c r="L123" s="42">
        <v>33208</v>
      </c>
      <c r="M123" s="43"/>
      <c r="N123" s="42">
        <v>63999.62</v>
      </c>
      <c r="O123" s="42">
        <v>28799.829000000002</v>
      </c>
      <c r="Q123" s="100"/>
      <c r="R123" s="100"/>
    </row>
    <row r="124" spans="1:18" s="17" customFormat="1" ht="18.75" customHeight="1" x14ac:dyDescent="0.25">
      <c r="A124" s="24" t="s">
        <v>250</v>
      </c>
      <c r="B124" s="25" t="s">
        <v>251</v>
      </c>
      <c r="C124" s="26">
        <v>37798</v>
      </c>
      <c r="D124" s="27">
        <v>20789</v>
      </c>
      <c r="E124" s="28">
        <f t="shared" si="5"/>
        <v>0.55000264564262658</v>
      </c>
      <c r="F124" s="29">
        <v>1.4999999999999999E-2</v>
      </c>
      <c r="G124" s="30">
        <v>38365</v>
      </c>
      <c r="H124" s="31">
        <f t="shared" si="6"/>
        <v>21100.851500079367</v>
      </c>
      <c r="I124" s="31"/>
      <c r="J124" s="29">
        <v>0.03</v>
      </c>
      <c r="K124" s="32">
        <v>39516</v>
      </c>
      <c r="L124" s="32">
        <v>21734</v>
      </c>
      <c r="M124" s="24"/>
      <c r="N124" s="32">
        <v>41886.959999999999</v>
      </c>
      <c r="O124" s="32">
        <v>18849.132000000001</v>
      </c>
      <c r="Q124" s="100"/>
      <c r="R124" s="100"/>
    </row>
    <row r="125" spans="1:18" s="17" customFormat="1" ht="18.75" customHeight="1" x14ac:dyDescent="0.25">
      <c r="A125" s="43" t="s">
        <v>252</v>
      </c>
      <c r="B125" s="44" t="s">
        <v>253</v>
      </c>
      <c r="C125" s="36">
        <v>45568</v>
      </c>
      <c r="D125" s="37">
        <v>25063</v>
      </c>
      <c r="E125" s="38">
        <f t="shared" si="5"/>
        <v>0.5500131671348315</v>
      </c>
      <c r="F125" s="39">
        <v>1.4999999999999999E-2</v>
      </c>
      <c r="G125" s="40">
        <v>46252</v>
      </c>
      <c r="H125" s="41">
        <f t="shared" si="6"/>
        <v>25439.209006320227</v>
      </c>
      <c r="I125" s="41"/>
      <c r="J125" s="39">
        <v>0.03</v>
      </c>
      <c r="K125" s="42">
        <v>47640</v>
      </c>
      <c r="L125" s="42">
        <v>26203</v>
      </c>
      <c r="M125" s="43"/>
      <c r="N125" s="42">
        <v>50498.400000000001</v>
      </c>
      <c r="O125" s="42">
        <v>22724.280000000002</v>
      </c>
      <c r="Q125" s="100"/>
      <c r="R125" s="100"/>
    </row>
    <row r="126" spans="1:18" s="17" customFormat="1" ht="18.75" customHeight="1" x14ac:dyDescent="0.25">
      <c r="A126" s="24" t="s">
        <v>254</v>
      </c>
      <c r="B126" s="25" t="s">
        <v>255</v>
      </c>
      <c r="C126" s="26">
        <v>56741</v>
      </c>
      <c r="D126" s="27">
        <v>31208</v>
      </c>
      <c r="E126" s="28">
        <f t="shared" si="5"/>
        <v>0.55000793077316223</v>
      </c>
      <c r="F126" s="29">
        <v>1.4999999999999999E-2</v>
      </c>
      <c r="G126" s="30">
        <v>57592</v>
      </c>
      <c r="H126" s="31">
        <f t="shared" si="6"/>
        <v>31676.056749087958</v>
      </c>
      <c r="I126" s="31"/>
      <c r="J126" s="29">
        <v>0.03</v>
      </c>
      <c r="K126" s="32">
        <v>59320</v>
      </c>
      <c r="L126" s="32">
        <v>32626</v>
      </c>
      <c r="M126" s="24"/>
      <c r="N126" s="32">
        <v>62879.200000000004</v>
      </c>
      <c r="O126" s="32">
        <v>28295.640000000003</v>
      </c>
      <c r="Q126" s="100"/>
      <c r="R126" s="100"/>
    </row>
    <row r="127" spans="1:18" s="17" customFormat="1" ht="18.75" customHeight="1" x14ac:dyDescent="0.25">
      <c r="A127" s="43" t="s">
        <v>256</v>
      </c>
      <c r="B127" s="44" t="s">
        <v>257</v>
      </c>
      <c r="C127" s="36">
        <v>38519</v>
      </c>
      <c r="D127" s="37">
        <v>21186</v>
      </c>
      <c r="E127" s="38">
        <f t="shared" si="5"/>
        <v>0.5500142786676705</v>
      </c>
      <c r="F127" s="39">
        <v>1.4999999999999999E-2</v>
      </c>
      <c r="G127" s="40">
        <v>39097</v>
      </c>
      <c r="H127" s="41">
        <f t="shared" si="6"/>
        <v>21503.908253069912</v>
      </c>
      <c r="I127" s="41"/>
      <c r="J127" s="39">
        <v>0.03</v>
      </c>
      <c r="K127" s="42">
        <v>40270</v>
      </c>
      <c r="L127" s="42">
        <v>22149</v>
      </c>
      <c r="M127" s="43"/>
      <c r="N127" s="42">
        <v>42686.200000000004</v>
      </c>
      <c r="O127" s="42">
        <v>19208.79</v>
      </c>
      <c r="Q127" s="100"/>
      <c r="R127" s="100"/>
    </row>
    <row r="128" spans="1:18" s="17" customFormat="1" ht="18.75" customHeight="1" x14ac:dyDescent="0.25">
      <c r="A128" s="24" t="s">
        <v>258</v>
      </c>
      <c r="B128" s="25" t="s">
        <v>259</v>
      </c>
      <c r="C128" s="26">
        <v>45020</v>
      </c>
      <c r="D128" s="27">
        <v>24761</v>
      </c>
      <c r="E128" s="28">
        <f t="shared" si="5"/>
        <v>0.55000000000000004</v>
      </c>
      <c r="F128" s="29">
        <v>1.4999999999999999E-2</v>
      </c>
      <c r="G128" s="30">
        <v>45695</v>
      </c>
      <c r="H128" s="31">
        <f t="shared" si="6"/>
        <v>25132.250000000004</v>
      </c>
      <c r="I128" s="31"/>
      <c r="J128" s="29">
        <v>0.03</v>
      </c>
      <c r="K128" s="32">
        <v>47066</v>
      </c>
      <c r="L128" s="32">
        <v>25886</v>
      </c>
      <c r="M128" s="24"/>
      <c r="N128" s="32">
        <v>49889.96</v>
      </c>
      <c r="O128" s="32">
        <v>22450.482</v>
      </c>
      <c r="Q128" s="100"/>
      <c r="R128" s="100"/>
    </row>
    <row r="129" spans="1:18" s="17" customFormat="1" ht="18.75" customHeight="1" x14ac:dyDescent="0.25">
      <c r="A129" s="43" t="s">
        <v>260</v>
      </c>
      <c r="B129" s="44" t="s">
        <v>261</v>
      </c>
      <c r="C129" s="36">
        <v>49110</v>
      </c>
      <c r="D129" s="37">
        <v>27011</v>
      </c>
      <c r="E129" s="38">
        <f t="shared" si="5"/>
        <v>0.55001018122581957</v>
      </c>
      <c r="F129" s="39">
        <v>1.4999999999999999E-2</v>
      </c>
      <c r="G129" s="40">
        <v>49847</v>
      </c>
      <c r="H129" s="41">
        <f t="shared" si="6"/>
        <v>27416.357503563428</v>
      </c>
      <c r="I129" s="41"/>
      <c r="J129" s="39">
        <v>0.03</v>
      </c>
      <c r="K129" s="42">
        <v>51342</v>
      </c>
      <c r="L129" s="42">
        <v>28239</v>
      </c>
      <c r="M129" s="43"/>
      <c r="N129" s="42">
        <v>54422.520000000004</v>
      </c>
      <c r="O129" s="42">
        <v>24490.134000000002</v>
      </c>
      <c r="Q129" s="100"/>
      <c r="R129" s="100"/>
    </row>
    <row r="130" spans="1:18" s="17" customFormat="1" ht="18.75" customHeight="1" x14ac:dyDescent="0.25">
      <c r="A130" s="18" t="s">
        <v>262</v>
      </c>
      <c r="B130" s="59"/>
      <c r="C130" s="60"/>
      <c r="D130" s="20"/>
      <c r="E130" s="20"/>
      <c r="F130" s="20"/>
      <c r="G130" s="20">
        <v>0</v>
      </c>
      <c r="H130" s="20"/>
      <c r="I130" s="20"/>
      <c r="J130" s="20"/>
      <c r="K130" s="20"/>
      <c r="L130" s="20"/>
      <c r="M130" s="23"/>
      <c r="N130" s="20"/>
      <c r="O130" s="20"/>
      <c r="Q130" s="100"/>
      <c r="R130" s="100"/>
    </row>
    <row r="131" spans="1:18" s="17" customFormat="1" ht="18.75" customHeight="1" x14ac:dyDescent="0.25">
      <c r="A131" s="24" t="s">
        <v>263</v>
      </c>
      <c r="B131" s="25" t="s">
        <v>264</v>
      </c>
      <c r="C131" s="26">
        <v>25889</v>
      </c>
      <c r="D131" s="27">
        <v>14239</v>
      </c>
      <c r="E131" s="28">
        <f t="shared" si="5"/>
        <v>0.55000193132218311</v>
      </c>
      <c r="F131" s="29">
        <v>1.4999999999999999E-2</v>
      </c>
      <c r="G131" s="30">
        <v>26277</v>
      </c>
      <c r="H131" s="31">
        <f t="shared" si="6"/>
        <v>14452.400749353006</v>
      </c>
      <c r="I131" s="31"/>
      <c r="J131" s="29">
        <v>0.03</v>
      </c>
      <c r="K131" s="32">
        <v>27065</v>
      </c>
      <c r="L131" s="32">
        <v>14886</v>
      </c>
      <c r="M131" s="24"/>
      <c r="N131" s="32">
        <v>28688.9</v>
      </c>
      <c r="O131" s="32">
        <v>12910.005000000001</v>
      </c>
      <c r="Q131" s="100"/>
      <c r="R131" s="100"/>
    </row>
    <row r="132" spans="1:18" s="17" customFormat="1" ht="18.75" customHeight="1" x14ac:dyDescent="0.25">
      <c r="A132" s="43" t="s">
        <v>265</v>
      </c>
      <c r="B132" s="44" t="s">
        <v>266</v>
      </c>
      <c r="C132" s="36">
        <v>34052</v>
      </c>
      <c r="D132" s="37">
        <v>18729</v>
      </c>
      <c r="E132" s="38">
        <f t="shared" si="5"/>
        <v>0.55001174674027953</v>
      </c>
      <c r="F132" s="39">
        <v>1.4999999999999999E-2</v>
      </c>
      <c r="G132" s="40">
        <v>34563</v>
      </c>
      <c r="H132" s="41">
        <f t="shared" si="6"/>
        <v>19010.056002584282</v>
      </c>
      <c r="I132" s="41"/>
      <c r="J132" s="39">
        <v>0.03</v>
      </c>
      <c r="K132" s="42">
        <v>35600</v>
      </c>
      <c r="L132" s="42">
        <v>19580</v>
      </c>
      <c r="M132" s="43"/>
      <c r="N132" s="42">
        <v>37736</v>
      </c>
      <c r="O132" s="42">
        <v>16981.2</v>
      </c>
      <c r="Q132" s="100"/>
      <c r="R132" s="100"/>
    </row>
    <row r="133" spans="1:18" s="17" customFormat="1" ht="18.75" customHeight="1" x14ac:dyDescent="0.25">
      <c r="A133" s="24" t="s">
        <v>267</v>
      </c>
      <c r="B133" s="25" t="s">
        <v>268</v>
      </c>
      <c r="C133" s="26">
        <v>42214</v>
      </c>
      <c r="D133" s="27">
        <v>23218</v>
      </c>
      <c r="E133" s="28">
        <f t="shared" si="5"/>
        <v>0.55000710664708385</v>
      </c>
      <c r="F133" s="29">
        <v>1.4999999999999999E-2</v>
      </c>
      <c r="G133" s="30">
        <v>42847</v>
      </c>
      <c r="H133" s="31">
        <f t="shared" si="6"/>
        <v>23566.154498507603</v>
      </c>
      <c r="I133" s="31"/>
      <c r="J133" s="29">
        <v>0.03</v>
      </c>
      <c r="K133" s="32">
        <v>44132</v>
      </c>
      <c r="L133" s="32">
        <v>24273</v>
      </c>
      <c r="M133" s="24"/>
      <c r="N133" s="32">
        <v>46779.920000000006</v>
      </c>
      <c r="O133" s="32">
        <v>21050.964000000004</v>
      </c>
      <c r="Q133" s="100"/>
      <c r="R133" s="100"/>
    </row>
    <row r="134" spans="1:18" s="17" customFormat="1" ht="18.75" customHeight="1" x14ac:dyDescent="0.25">
      <c r="A134" s="43" t="s">
        <v>269</v>
      </c>
      <c r="B134" s="44" t="s">
        <v>270</v>
      </c>
      <c r="C134" s="36">
        <v>22494</v>
      </c>
      <c r="D134" s="37">
        <v>12372</v>
      </c>
      <c r="E134" s="38">
        <f t="shared" si="5"/>
        <v>0.55001333688983733</v>
      </c>
      <c r="F134" s="39">
        <v>1.4999999999999999E-2</v>
      </c>
      <c r="G134" s="40">
        <v>22831</v>
      </c>
      <c r="H134" s="41">
        <f t="shared" si="6"/>
        <v>12557.354494531875</v>
      </c>
      <c r="I134" s="41"/>
      <c r="J134" s="39">
        <v>0.03</v>
      </c>
      <c r="K134" s="42">
        <v>23516</v>
      </c>
      <c r="L134" s="42">
        <v>12934</v>
      </c>
      <c r="M134" s="43"/>
      <c r="N134" s="42">
        <v>24926.960000000003</v>
      </c>
      <c r="O134" s="42">
        <v>11217.132000000001</v>
      </c>
      <c r="Q134" s="100"/>
      <c r="R134" s="100"/>
    </row>
    <row r="135" spans="1:18" s="17" customFormat="1" ht="18.75" customHeight="1" x14ac:dyDescent="0.25">
      <c r="A135" s="24" t="s">
        <v>271</v>
      </c>
      <c r="B135" s="25" t="s">
        <v>272</v>
      </c>
      <c r="C135" s="26">
        <v>33674</v>
      </c>
      <c r="D135" s="27">
        <v>18521</v>
      </c>
      <c r="E135" s="28">
        <f t="shared" si="5"/>
        <v>0.55000890895052568</v>
      </c>
      <c r="F135" s="29">
        <v>1.4999999999999999E-2</v>
      </c>
      <c r="G135" s="30">
        <v>34179</v>
      </c>
      <c r="H135" s="31">
        <f t="shared" si="6"/>
        <v>18798.754499020019</v>
      </c>
      <c r="I135" s="31"/>
      <c r="J135" s="29">
        <v>0.03</v>
      </c>
      <c r="K135" s="32">
        <v>35204</v>
      </c>
      <c r="L135" s="32">
        <v>19363</v>
      </c>
      <c r="M135" s="24"/>
      <c r="N135" s="32">
        <v>37316.240000000005</v>
      </c>
      <c r="O135" s="32">
        <v>16792.308000000005</v>
      </c>
      <c r="Q135" s="100"/>
      <c r="R135" s="100"/>
    </row>
    <row r="136" spans="1:18" s="17" customFormat="1" ht="18.75" customHeight="1" x14ac:dyDescent="0.25">
      <c r="A136" s="43" t="s">
        <v>273</v>
      </c>
      <c r="B136" s="44" t="s">
        <v>274</v>
      </c>
      <c r="C136" s="36">
        <v>47075</v>
      </c>
      <c r="D136" s="37">
        <v>25892</v>
      </c>
      <c r="E136" s="38">
        <f t="shared" si="5"/>
        <v>0.55001593202336696</v>
      </c>
      <c r="F136" s="39">
        <v>1.4999999999999999E-2</v>
      </c>
      <c r="G136" s="40">
        <v>47781</v>
      </c>
      <c r="H136" s="41">
        <f t="shared" si="6"/>
        <v>26280.311248008496</v>
      </c>
      <c r="I136" s="41"/>
      <c r="J136" s="39">
        <v>0.03</v>
      </c>
      <c r="K136" s="42">
        <v>49214</v>
      </c>
      <c r="L136" s="42">
        <v>27068</v>
      </c>
      <c r="M136" s="43"/>
      <c r="N136" s="42">
        <v>52166.840000000004</v>
      </c>
      <c r="O136" s="42">
        <v>23475.078000000001</v>
      </c>
      <c r="Q136" s="100"/>
      <c r="R136" s="100"/>
    </row>
    <row r="137" spans="1:18" s="17" customFormat="1" ht="18.75" customHeight="1" x14ac:dyDescent="0.25">
      <c r="A137" s="24" t="s">
        <v>275</v>
      </c>
      <c r="B137" s="25" t="s">
        <v>276</v>
      </c>
      <c r="C137" s="26">
        <v>33087</v>
      </c>
      <c r="D137" s="27">
        <v>18198</v>
      </c>
      <c r="E137" s="28">
        <f t="shared" si="5"/>
        <v>0.55000453350258405</v>
      </c>
      <c r="F137" s="29">
        <v>1.4999999999999999E-2</v>
      </c>
      <c r="G137" s="30">
        <v>33583</v>
      </c>
      <c r="H137" s="31">
        <f t="shared" si="6"/>
        <v>18470.802248617281</v>
      </c>
      <c r="I137" s="31"/>
      <c r="J137" s="29">
        <v>0.03</v>
      </c>
      <c r="K137" s="32">
        <v>34590</v>
      </c>
      <c r="L137" s="32">
        <v>19025</v>
      </c>
      <c r="M137" s="24"/>
      <c r="N137" s="32">
        <v>36665.4</v>
      </c>
      <c r="O137" s="32">
        <v>16499.43</v>
      </c>
      <c r="Q137" s="100"/>
      <c r="R137" s="100"/>
    </row>
    <row r="138" spans="1:18" s="17" customFormat="1" ht="18.75" customHeight="1" x14ac:dyDescent="0.25">
      <c r="A138" s="43" t="s">
        <v>277</v>
      </c>
      <c r="B138" s="44" t="s">
        <v>278</v>
      </c>
      <c r="C138" s="36">
        <v>29314</v>
      </c>
      <c r="D138" s="37">
        <v>16123</v>
      </c>
      <c r="E138" s="38">
        <f t="shared" si="5"/>
        <v>0.55001023401787541</v>
      </c>
      <c r="F138" s="39">
        <v>1.4999999999999999E-2</v>
      </c>
      <c r="G138" s="40">
        <v>29754</v>
      </c>
      <c r="H138" s="41">
        <f t="shared" si="6"/>
        <v>16365.004502967866</v>
      </c>
      <c r="I138" s="41"/>
      <c r="J138" s="39">
        <v>0.03</v>
      </c>
      <c r="K138" s="42">
        <v>30647</v>
      </c>
      <c r="L138" s="42">
        <v>16856</v>
      </c>
      <c r="M138" s="43"/>
      <c r="N138" s="42">
        <v>32485.820000000003</v>
      </c>
      <c r="O138" s="42">
        <v>14618.619000000002</v>
      </c>
      <c r="Q138" s="100"/>
      <c r="R138" s="100"/>
    </row>
    <row r="139" spans="1:18" s="17" customFormat="1" ht="18.75" customHeight="1" x14ac:dyDescent="0.25">
      <c r="A139" s="24" t="s">
        <v>279</v>
      </c>
      <c r="B139" s="25" t="s">
        <v>280</v>
      </c>
      <c r="C139" s="26">
        <v>37479</v>
      </c>
      <c r="D139" s="27">
        <v>20614</v>
      </c>
      <c r="E139" s="28">
        <f t="shared" si="5"/>
        <v>0.55001467488460209</v>
      </c>
      <c r="F139" s="29">
        <v>1.4999999999999999E-2</v>
      </c>
      <c r="G139" s="30">
        <v>38041</v>
      </c>
      <c r="H139" s="31">
        <f t="shared" si="6"/>
        <v>20923.108247285149</v>
      </c>
      <c r="I139" s="31"/>
      <c r="J139" s="29">
        <v>0.03</v>
      </c>
      <c r="K139" s="32">
        <v>39182</v>
      </c>
      <c r="L139" s="32">
        <v>21551</v>
      </c>
      <c r="M139" s="24"/>
      <c r="N139" s="32">
        <v>41532.920000000006</v>
      </c>
      <c r="O139" s="32">
        <v>18689.814000000002</v>
      </c>
      <c r="Q139" s="100"/>
      <c r="R139" s="100"/>
    </row>
    <row r="140" spans="1:18" s="17" customFormat="1" ht="18.75" customHeight="1" x14ac:dyDescent="0.25">
      <c r="A140" s="43" t="s">
        <v>281</v>
      </c>
      <c r="B140" s="44" t="s">
        <v>282</v>
      </c>
      <c r="C140" s="36">
        <v>45735</v>
      </c>
      <c r="D140" s="37">
        <v>25155</v>
      </c>
      <c r="E140" s="38">
        <f t="shared" si="5"/>
        <v>0.55001639881928499</v>
      </c>
      <c r="F140" s="39">
        <v>1.4999999999999999E-2</v>
      </c>
      <c r="G140" s="40">
        <v>46421</v>
      </c>
      <c r="H140" s="41">
        <f t="shared" si="6"/>
        <v>25532.311249590028</v>
      </c>
      <c r="I140" s="41"/>
      <c r="J140" s="39">
        <v>0.03</v>
      </c>
      <c r="K140" s="42">
        <v>47814</v>
      </c>
      <c r="L140" s="42">
        <v>26298</v>
      </c>
      <c r="M140" s="43"/>
      <c r="N140" s="42">
        <v>50682.840000000004</v>
      </c>
      <c r="O140" s="42">
        <v>22807.278000000002</v>
      </c>
      <c r="Q140" s="100"/>
      <c r="R140" s="100"/>
    </row>
    <row r="141" spans="1:18" s="17" customFormat="1" ht="18.75" customHeight="1" x14ac:dyDescent="0.25">
      <c r="A141" s="24" t="s">
        <v>283</v>
      </c>
      <c r="B141" s="25" t="s">
        <v>284</v>
      </c>
      <c r="C141" s="26">
        <v>25677</v>
      </c>
      <c r="D141" s="27">
        <v>14123</v>
      </c>
      <c r="E141" s="28">
        <f t="shared" si="5"/>
        <v>0.55002531448377923</v>
      </c>
      <c r="F141" s="29">
        <v>1.4999999999999999E-2</v>
      </c>
      <c r="G141" s="30">
        <v>26062</v>
      </c>
      <c r="H141" s="31">
        <f t="shared" si="6"/>
        <v>14334.759746076254</v>
      </c>
      <c r="I141" s="31"/>
      <c r="J141" s="29">
        <v>0.03</v>
      </c>
      <c r="K141" s="32">
        <v>26844</v>
      </c>
      <c r="L141" s="32">
        <v>14765</v>
      </c>
      <c r="M141" s="24"/>
      <c r="N141" s="32">
        <v>28454.640000000003</v>
      </c>
      <c r="O141" s="32">
        <v>12804.588000000002</v>
      </c>
      <c r="Q141" s="100"/>
      <c r="R141" s="100"/>
    </row>
    <row r="142" spans="1:18" s="17" customFormat="1" ht="18.75" customHeight="1" x14ac:dyDescent="0.25">
      <c r="A142" s="43" t="s">
        <v>285</v>
      </c>
      <c r="B142" s="44" t="s">
        <v>286</v>
      </c>
      <c r="C142" s="36">
        <v>36950</v>
      </c>
      <c r="D142" s="37">
        <v>20323</v>
      </c>
      <c r="E142" s="38">
        <f t="shared" si="5"/>
        <v>0.55001353179972934</v>
      </c>
      <c r="F142" s="39">
        <v>1.4999999999999999E-2</v>
      </c>
      <c r="G142" s="40">
        <v>37504</v>
      </c>
      <c r="H142" s="41">
        <f t="shared" si="6"/>
        <v>20627.707496617048</v>
      </c>
      <c r="I142" s="41"/>
      <c r="J142" s="39">
        <v>0.03</v>
      </c>
      <c r="K142" s="42">
        <v>38629</v>
      </c>
      <c r="L142" s="42">
        <v>21246</v>
      </c>
      <c r="M142" s="43"/>
      <c r="N142" s="42">
        <v>40946.740000000005</v>
      </c>
      <c r="O142" s="42">
        <v>18426.033000000003</v>
      </c>
      <c r="Q142" s="100"/>
      <c r="R142" s="100"/>
    </row>
    <row r="143" spans="1:18" s="17" customFormat="1" ht="18.75" customHeight="1" x14ac:dyDescent="0.25">
      <c r="A143" s="24" t="s">
        <v>287</v>
      </c>
      <c r="B143" s="25" t="s">
        <v>288</v>
      </c>
      <c r="C143" s="26">
        <v>50499</v>
      </c>
      <c r="D143" s="27">
        <v>27775</v>
      </c>
      <c r="E143" s="28">
        <f t="shared" si="5"/>
        <v>0.55001089130477832</v>
      </c>
      <c r="F143" s="29">
        <v>1.4999999999999999E-2</v>
      </c>
      <c r="G143" s="30">
        <v>51256</v>
      </c>
      <c r="H143" s="31">
        <f t="shared" si="6"/>
        <v>28191.358244717718</v>
      </c>
      <c r="I143" s="31"/>
      <c r="J143" s="29">
        <v>0.03</v>
      </c>
      <c r="K143" s="32">
        <v>52794</v>
      </c>
      <c r="L143" s="32">
        <v>29037</v>
      </c>
      <c r="M143" s="24"/>
      <c r="N143" s="32">
        <v>55961.64</v>
      </c>
      <c r="O143" s="32">
        <v>25182.738000000001</v>
      </c>
      <c r="Q143" s="100"/>
      <c r="R143" s="100"/>
    </row>
    <row r="144" spans="1:18" s="17" customFormat="1" ht="18.75" customHeight="1" x14ac:dyDescent="0.25">
      <c r="A144" s="43" t="s">
        <v>289</v>
      </c>
      <c r="B144" s="44" t="s">
        <v>290</v>
      </c>
      <c r="C144" s="36">
        <v>36268</v>
      </c>
      <c r="D144" s="37">
        <v>19948</v>
      </c>
      <c r="E144" s="38">
        <f t="shared" si="5"/>
        <v>0.55001654350942975</v>
      </c>
      <c r="F144" s="39">
        <v>1.4999999999999999E-2</v>
      </c>
      <c r="G144" s="40">
        <v>36812</v>
      </c>
      <c r="H144" s="41">
        <f t="shared" si="6"/>
        <v>20247.208999669128</v>
      </c>
      <c r="I144" s="41"/>
      <c r="J144" s="39">
        <v>0.03</v>
      </c>
      <c r="K144" s="42">
        <v>37916</v>
      </c>
      <c r="L144" s="42">
        <v>20854</v>
      </c>
      <c r="M144" s="43"/>
      <c r="N144" s="42">
        <v>40190.959999999999</v>
      </c>
      <c r="O144" s="42">
        <v>18085.932000000001</v>
      </c>
      <c r="Q144" s="100"/>
      <c r="R144" s="100"/>
    </row>
    <row r="145" spans="1:18" s="17" customFormat="1" ht="18.75" customHeight="1" x14ac:dyDescent="0.25">
      <c r="A145" s="24" t="s">
        <v>291</v>
      </c>
      <c r="B145" s="25" t="s">
        <v>292</v>
      </c>
      <c r="C145" s="26">
        <v>29314</v>
      </c>
      <c r="D145" s="27">
        <v>16123</v>
      </c>
      <c r="E145" s="28">
        <f t="shared" ref="E145:E203" si="7">+D145/C145</f>
        <v>0.55001023401787541</v>
      </c>
      <c r="F145" s="29">
        <v>1.4999999999999999E-2</v>
      </c>
      <c r="G145" s="30">
        <v>29754</v>
      </c>
      <c r="H145" s="31">
        <f t="shared" ref="H145:H203" si="8">+G145*E145</f>
        <v>16365.004502967866</v>
      </c>
      <c r="I145" s="31"/>
      <c r="J145" s="29">
        <v>0.03</v>
      </c>
      <c r="K145" s="32">
        <v>30647</v>
      </c>
      <c r="L145" s="32">
        <v>16856</v>
      </c>
      <c r="M145" s="24"/>
      <c r="N145" s="32">
        <v>32485.820000000003</v>
      </c>
      <c r="O145" s="32">
        <v>14618.619000000002</v>
      </c>
      <c r="Q145" s="100"/>
      <c r="R145" s="100"/>
    </row>
    <row r="146" spans="1:18" s="17" customFormat="1" ht="18.75" customHeight="1" x14ac:dyDescent="0.25">
      <c r="A146" s="43" t="s">
        <v>293</v>
      </c>
      <c r="B146" s="44" t="s">
        <v>294</v>
      </c>
      <c r="C146" s="36">
        <v>37479</v>
      </c>
      <c r="D146" s="37">
        <v>20614</v>
      </c>
      <c r="E146" s="38">
        <f t="shared" si="7"/>
        <v>0.55001467488460209</v>
      </c>
      <c r="F146" s="39">
        <v>1.4999999999999999E-2</v>
      </c>
      <c r="G146" s="40">
        <v>38041</v>
      </c>
      <c r="H146" s="41">
        <f t="shared" si="8"/>
        <v>20923.108247285149</v>
      </c>
      <c r="I146" s="41"/>
      <c r="J146" s="39">
        <v>0.03</v>
      </c>
      <c r="K146" s="42">
        <v>39182</v>
      </c>
      <c r="L146" s="42">
        <v>21551</v>
      </c>
      <c r="M146" s="43"/>
      <c r="N146" s="42">
        <v>41532.920000000006</v>
      </c>
      <c r="O146" s="42">
        <v>18689.814000000002</v>
      </c>
      <c r="Q146" s="100"/>
      <c r="R146" s="100"/>
    </row>
    <row r="147" spans="1:18" s="17" customFormat="1" ht="18.75" customHeight="1" x14ac:dyDescent="0.25">
      <c r="A147" s="24" t="s">
        <v>295</v>
      </c>
      <c r="B147" s="25" t="s">
        <v>296</v>
      </c>
      <c r="C147" s="26">
        <v>45735</v>
      </c>
      <c r="D147" s="27">
        <v>25155</v>
      </c>
      <c r="E147" s="28">
        <f t="shared" si="7"/>
        <v>0.55001639881928499</v>
      </c>
      <c r="F147" s="29">
        <v>1.4999999999999999E-2</v>
      </c>
      <c r="G147" s="30">
        <v>46421</v>
      </c>
      <c r="H147" s="31">
        <f t="shared" si="8"/>
        <v>25532.311249590028</v>
      </c>
      <c r="I147" s="31"/>
      <c r="J147" s="29">
        <v>0.03</v>
      </c>
      <c r="K147" s="32">
        <v>47814</v>
      </c>
      <c r="L147" s="32">
        <v>26298</v>
      </c>
      <c r="M147" s="24"/>
      <c r="N147" s="32">
        <v>50682.840000000004</v>
      </c>
      <c r="O147" s="32">
        <v>22807.278000000002</v>
      </c>
      <c r="Q147" s="100"/>
      <c r="R147" s="100"/>
    </row>
    <row r="148" spans="1:18" s="17" customFormat="1" ht="18.75" customHeight="1" x14ac:dyDescent="0.25">
      <c r="A148" s="43" t="s">
        <v>297</v>
      </c>
      <c r="B148" s="44" t="s">
        <v>298</v>
      </c>
      <c r="C148" s="36">
        <v>25677</v>
      </c>
      <c r="D148" s="37">
        <v>14123</v>
      </c>
      <c r="E148" s="38">
        <f t="shared" si="7"/>
        <v>0.55002531448377923</v>
      </c>
      <c r="F148" s="39">
        <v>1.4999999999999999E-2</v>
      </c>
      <c r="G148" s="40">
        <v>26062</v>
      </c>
      <c r="H148" s="41">
        <f t="shared" si="8"/>
        <v>14334.759746076254</v>
      </c>
      <c r="I148" s="41"/>
      <c r="J148" s="39">
        <v>0.03</v>
      </c>
      <c r="K148" s="42">
        <v>26844</v>
      </c>
      <c r="L148" s="42">
        <v>14765</v>
      </c>
      <c r="M148" s="43"/>
      <c r="N148" s="42">
        <v>28454.640000000003</v>
      </c>
      <c r="O148" s="42">
        <v>12804.588000000002</v>
      </c>
      <c r="Q148" s="100"/>
      <c r="R148" s="100"/>
    </row>
    <row r="149" spans="1:18" s="17" customFormat="1" ht="18.75" customHeight="1" x14ac:dyDescent="0.25">
      <c r="A149" s="24" t="s">
        <v>299</v>
      </c>
      <c r="B149" s="25" t="s">
        <v>300</v>
      </c>
      <c r="C149" s="26">
        <v>36950</v>
      </c>
      <c r="D149" s="27">
        <v>20323</v>
      </c>
      <c r="E149" s="28">
        <f t="shared" si="7"/>
        <v>0.55001353179972934</v>
      </c>
      <c r="F149" s="29">
        <v>1.4999999999999999E-2</v>
      </c>
      <c r="G149" s="30">
        <v>37504</v>
      </c>
      <c r="H149" s="31">
        <f t="shared" si="8"/>
        <v>20627.707496617048</v>
      </c>
      <c r="I149" s="31"/>
      <c r="J149" s="29">
        <v>0.03</v>
      </c>
      <c r="K149" s="32">
        <v>38629</v>
      </c>
      <c r="L149" s="32">
        <v>21246</v>
      </c>
      <c r="M149" s="24"/>
      <c r="N149" s="32">
        <v>40946.740000000005</v>
      </c>
      <c r="O149" s="32">
        <v>18426.033000000003</v>
      </c>
      <c r="Q149" s="100"/>
      <c r="R149" s="100"/>
    </row>
    <row r="150" spans="1:18" s="17" customFormat="1" ht="18.75" customHeight="1" x14ac:dyDescent="0.25">
      <c r="A150" s="43" t="s">
        <v>301</v>
      </c>
      <c r="B150" s="44" t="s">
        <v>302</v>
      </c>
      <c r="C150" s="36">
        <v>50499</v>
      </c>
      <c r="D150" s="37">
        <v>27775</v>
      </c>
      <c r="E150" s="38">
        <f t="shared" si="7"/>
        <v>0.55001089130477832</v>
      </c>
      <c r="F150" s="39">
        <v>1.4999999999999999E-2</v>
      </c>
      <c r="G150" s="40">
        <v>51256</v>
      </c>
      <c r="H150" s="41">
        <f t="shared" si="8"/>
        <v>28191.358244717718</v>
      </c>
      <c r="I150" s="41"/>
      <c r="J150" s="39">
        <v>0.03</v>
      </c>
      <c r="K150" s="42">
        <v>52794</v>
      </c>
      <c r="L150" s="42">
        <v>29037</v>
      </c>
      <c r="M150" s="43"/>
      <c r="N150" s="42">
        <v>55961.64</v>
      </c>
      <c r="O150" s="42">
        <v>25182.738000000001</v>
      </c>
      <c r="Q150" s="100"/>
      <c r="R150" s="100"/>
    </row>
    <row r="151" spans="1:18" s="17" customFormat="1" ht="18.75" customHeight="1" x14ac:dyDescent="0.25">
      <c r="A151" s="24" t="s">
        <v>303</v>
      </c>
      <c r="B151" s="25" t="s">
        <v>304</v>
      </c>
      <c r="C151" s="26">
        <v>36268</v>
      </c>
      <c r="D151" s="27">
        <v>19948</v>
      </c>
      <c r="E151" s="28">
        <f t="shared" si="7"/>
        <v>0.55001654350942975</v>
      </c>
      <c r="F151" s="29">
        <v>1.4999999999999999E-2</v>
      </c>
      <c r="G151" s="30">
        <v>36812</v>
      </c>
      <c r="H151" s="31">
        <f t="shared" si="8"/>
        <v>20247.208999669128</v>
      </c>
      <c r="I151" s="31"/>
      <c r="J151" s="29">
        <v>0.03</v>
      </c>
      <c r="K151" s="32">
        <v>37916</v>
      </c>
      <c r="L151" s="32">
        <v>20854</v>
      </c>
      <c r="M151" s="24"/>
      <c r="N151" s="32">
        <v>40190.959999999999</v>
      </c>
      <c r="O151" s="32">
        <v>18085.932000000001</v>
      </c>
      <c r="Q151" s="100"/>
      <c r="R151" s="100"/>
    </row>
    <row r="152" spans="1:18" s="17" customFormat="1" ht="18.75" customHeight="1" x14ac:dyDescent="0.25">
      <c r="A152" s="43" t="s">
        <v>305</v>
      </c>
      <c r="B152" s="44" t="s">
        <v>306</v>
      </c>
      <c r="C152" s="36">
        <v>31958</v>
      </c>
      <c r="D152" s="37">
        <v>17577</v>
      </c>
      <c r="E152" s="38">
        <f t="shared" si="7"/>
        <v>0.55000312910695293</v>
      </c>
      <c r="F152" s="39">
        <v>1.4999999999999999E-2</v>
      </c>
      <c r="G152" s="40">
        <v>32437</v>
      </c>
      <c r="H152" s="41">
        <f t="shared" si="8"/>
        <v>17840.451498842231</v>
      </c>
      <c r="I152" s="41"/>
      <c r="J152" s="39">
        <v>0.03</v>
      </c>
      <c r="K152" s="42">
        <v>33410</v>
      </c>
      <c r="L152" s="42">
        <v>18376</v>
      </c>
      <c r="M152" s="43"/>
      <c r="N152" s="42">
        <v>35414.6</v>
      </c>
      <c r="O152" s="42">
        <v>15936.57</v>
      </c>
      <c r="Q152" s="100"/>
      <c r="R152" s="100"/>
    </row>
    <row r="153" spans="1:18" s="17" customFormat="1" ht="18.75" customHeight="1" x14ac:dyDescent="0.25">
      <c r="A153" s="24" t="s">
        <v>307</v>
      </c>
      <c r="B153" s="25" t="s">
        <v>308</v>
      </c>
      <c r="C153" s="26">
        <v>40125</v>
      </c>
      <c r="D153" s="27">
        <v>22069</v>
      </c>
      <c r="E153" s="28">
        <f t="shared" si="7"/>
        <v>0.55000623052959496</v>
      </c>
      <c r="F153" s="29">
        <v>1.4999999999999999E-2</v>
      </c>
      <c r="G153" s="30">
        <v>40727</v>
      </c>
      <c r="H153" s="31">
        <f t="shared" si="8"/>
        <v>22400.103750778813</v>
      </c>
      <c r="I153" s="31"/>
      <c r="J153" s="29">
        <v>0.03</v>
      </c>
      <c r="K153" s="32">
        <v>41949</v>
      </c>
      <c r="L153" s="32">
        <v>23072</v>
      </c>
      <c r="M153" s="24"/>
      <c r="N153" s="32">
        <v>44465.94</v>
      </c>
      <c r="O153" s="32">
        <v>20009.673000000003</v>
      </c>
      <c r="Q153" s="100"/>
      <c r="R153" s="100"/>
    </row>
    <row r="154" spans="1:18" s="17" customFormat="1" ht="18.75" customHeight="1" x14ac:dyDescent="0.25">
      <c r="A154" s="43" t="s">
        <v>309</v>
      </c>
      <c r="B154" s="44" t="s">
        <v>310</v>
      </c>
      <c r="C154" s="36">
        <v>48364</v>
      </c>
      <c r="D154" s="37">
        <v>26601</v>
      </c>
      <c r="E154" s="38">
        <f t="shared" si="7"/>
        <v>0.55001654122901333</v>
      </c>
      <c r="F154" s="39">
        <v>1.4999999999999999E-2</v>
      </c>
      <c r="G154" s="40">
        <v>49089</v>
      </c>
      <c r="H154" s="41">
        <f t="shared" si="8"/>
        <v>26999.761992391035</v>
      </c>
      <c r="I154" s="41"/>
      <c r="J154" s="39">
        <v>0.03</v>
      </c>
      <c r="K154" s="42">
        <v>50562</v>
      </c>
      <c r="L154" s="42">
        <v>27810</v>
      </c>
      <c r="M154" s="43"/>
      <c r="N154" s="42">
        <v>53595.72</v>
      </c>
      <c r="O154" s="42">
        <v>24118.074000000001</v>
      </c>
      <c r="Q154" s="100"/>
      <c r="R154" s="100"/>
    </row>
    <row r="155" spans="1:18" s="17" customFormat="1" ht="18.75" customHeight="1" x14ac:dyDescent="0.25">
      <c r="A155" s="24" t="s">
        <v>311</v>
      </c>
      <c r="B155" s="25" t="s">
        <v>312</v>
      </c>
      <c r="C155" s="26">
        <v>28233</v>
      </c>
      <c r="D155" s="27">
        <v>15529</v>
      </c>
      <c r="E155" s="28">
        <f t="shared" si="7"/>
        <v>0.55003010661282892</v>
      </c>
      <c r="F155" s="29">
        <v>1.4999999999999999E-2</v>
      </c>
      <c r="G155" s="30">
        <v>28656</v>
      </c>
      <c r="H155" s="31">
        <f t="shared" si="8"/>
        <v>15761.662735097225</v>
      </c>
      <c r="I155" s="31"/>
      <c r="J155" s="29">
        <v>0.03</v>
      </c>
      <c r="K155" s="32">
        <v>29516</v>
      </c>
      <c r="L155" s="32">
        <v>16235</v>
      </c>
      <c r="M155" s="24"/>
      <c r="N155" s="32">
        <v>31286.960000000003</v>
      </c>
      <c r="O155" s="32">
        <v>14079.132000000001</v>
      </c>
      <c r="Q155" s="100"/>
      <c r="R155" s="100"/>
    </row>
    <row r="156" spans="1:18" s="17" customFormat="1" ht="18.75" customHeight="1" x14ac:dyDescent="0.25">
      <c r="A156" s="43" t="s">
        <v>313</v>
      </c>
      <c r="B156" s="44" t="s">
        <v>314</v>
      </c>
      <c r="C156" s="36">
        <v>40310</v>
      </c>
      <c r="D156" s="37">
        <v>22171</v>
      </c>
      <c r="E156" s="38">
        <f t="shared" si="7"/>
        <v>0.55001240387000749</v>
      </c>
      <c r="F156" s="39">
        <v>1.4999999999999999E-2</v>
      </c>
      <c r="G156" s="40">
        <v>40915</v>
      </c>
      <c r="H156" s="41">
        <f t="shared" si="8"/>
        <v>22503.757504341356</v>
      </c>
      <c r="I156" s="41"/>
      <c r="J156" s="39">
        <v>0.03</v>
      </c>
      <c r="K156" s="42">
        <v>42142</v>
      </c>
      <c r="L156" s="42">
        <v>23179</v>
      </c>
      <c r="M156" s="43"/>
      <c r="N156" s="42">
        <v>44670.520000000004</v>
      </c>
      <c r="O156" s="42">
        <v>20101.734000000004</v>
      </c>
      <c r="Q156" s="100"/>
      <c r="R156" s="100"/>
    </row>
    <row r="157" spans="1:18" s="17" customFormat="1" ht="18.75" customHeight="1" x14ac:dyDescent="0.25">
      <c r="A157" s="24" t="s">
        <v>315</v>
      </c>
      <c r="B157" s="25" t="s">
        <v>316</v>
      </c>
      <c r="C157" s="26">
        <v>53142</v>
      </c>
      <c r="D157" s="27">
        <v>29229</v>
      </c>
      <c r="E157" s="28">
        <f t="shared" si="7"/>
        <v>0.55001693575702837</v>
      </c>
      <c r="F157" s="29">
        <v>1.4999999999999999E-2</v>
      </c>
      <c r="G157" s="30">
        <v>53939</v>
      </c>
      <c r="H157" s="31">
        <f t="shared" si="8"/>
        <v>29667.363497798353</v>
      </c>
      <c r="I157" s="31"/>
      <c r="J157" s="29">
        <v>0.03</v>
      </c>
      <c r="K157" s="32">
        <v>55557</v>
      </c>
      <c r="L157" s="32">
        <v>30557</v>
      </c>
      <c r="M157" s="24"/>
      <c r="N157" s="32">
        <v>58890.420000000006</v>
      </c>
      <c r="O157" s="32">
        <v>26500.689000000002</v>
      </c>
      <c r="Q157" s="100"/>
      <c r="R157" s="100"/>
    </row>
    <row r="158" spans="1:18" s="17" customFormat="1" ht="18.75" customHeight="1" x14ac:dyDescent="0.25">
      <c r="A158" s="43" t="s">
        <v>317</v>
      </c>
      <c r="B158" s="44" t="s">
        <v>318</v>
      </c>
      <c r="C158" s="36">
        <v>38824</v>
      </c>
      <c r="D158" s="37">
        <v>21354</v>
      </c>
      <c r="E158" s="38">
        <f t="shared" si="7"/>
        <v>0.55002060581083867</v>
      </c>
      <c r="F158" s="39">
        <v>1.4999999999999999E-2</v>
      </c>
      <c r="G158" s="40">
        <v>39406</v>
      </c>
      <c r="H158" s="41">
        <f t="shared" si="8"/>
        <v>21674.111992581908</v>
      </c>
      <c r="I158" s="41"/>
      <c r="J158" s="39">
        <v>0.03</v>
      </c>
      <c r="K158" s="42">
        <v>40588</v>
      </c>
      <c r="L158" s="42">
        <v>22324</v>
      </c>
      <c r="M158" s="43"/>
      <c r="N158" s="42">
        <v>43023.28</v>
      </c>
      <c r="O158" s="42">
        <v>19360.475999999999</v>
      </c>
      <c r="Q158" s="100"/>
      <c r="R158" s="100"/>
    </row>
    <row r="159" spans="1:18" s="17" customFormat="1" ht="18.75" customHeight="1" x14ac:dyDescent="0.25">
      <c r="A159" s="24" t="s">
        <v>319</v>
      </c>
      <c r="B159" s="25" t="s">
        <v>320</v>
      </c>
      <c r="C159" s="26">
        <v>39006</v>
      </c>
      <c r="D159" s="27">
        <v>21454</v>
      </c>
      <c r="E159" s="28">
        <f t="shared" si="7"/>
        <v>0.55001794595703224</v>
      </c>
      <c r="F159" s="29">
        <v>1.4999999999999999E-2</v>
      </c>
      <c r="G159" s="30">
        <v>39591</v>
      </c>
      <c r="H159" s="31">
        <f t="shared" si="8"/>
        <v>21775.760498384865</v>
      </c>
      <c r="I159" s="31"/>
      <c r="J159" s="29">
        <v>0.03</v>
      </c>
      <c r="K159" s="32">
        <v>40779</v>
      </c>
      <c r="L159" s="32">
        <v>22429</v>
      </c>
      <c r="M159" s="24"/>
      <c r="N159" s="32">
        <v>43225.740000000005</v>
      </c>
      <c r="O159" s="32">
        <v>19451.583000000002</v>
      </c>
      <c r="Q159" s="100"/>
      <c r="R159" s="100"/>
    </row>
    <row r="160" spans="1:18" s="17" customFormat="1" ht="18.75" customHeight="1" x14ac:dyDescent="0.25">
      <c r="A160" s="43" t="s">
        <v>321</v>
      </c>
      <c r="B160" s="44" t="s">
        <v>322</v>
      </c>
      <c r="C160" s="36">
        <v>47581</v>
      </c>
      <c r="D160" s="37">
        <v>26170</v>
      </c>
      <c r="E160" s="38">
        <f t="shared" si="7"/>
        <v>0.5500094575565877</v>
      </c>
      <c r="F160" s="39">
        <v>1.4999999999999999E-2</v>
      </c>
      <c r="G160" s="40">
        <v>48295</v>
      </c>
      <c r="H160" s="41">
        <f t="shared" si="8"/>
        <v>26562.706752695402</v>
      </c>
      <c r="I160" s="41"/>
      <c r="J160" s="39">
        <v>0.03</v>
      </c>
      <c r="K160" s="42">
        <v>49744</v>
      </c>
      <c r="L160" s="42">
        <v>27360</v>
      </c>
      <c r="M160" s="43"/>
      <c r="N160" s="42">
        <v>52728.639999999999</v>
      </c>
      <c r="O160" s="42">
        <v>23727.887999999999</v>
      </c>
      <c r="Q160" s="100"/>
      <c r="R160" s="100"/>
    </row>
    <row r="161" spans="1:18" s="17" customFormat="1" ht="18.75" customHeight="1" x14ac:dyDescent="0.25">
      <c r="A161" s="24" t="s">
        <v>323</v>
      </c>
      <c r="B161" s="25" t="s">
        <v>324</v>
      </c>
      <c r="C161" s="26">
        <v>56153</v>
      </c>
      <c r="D161" s="27">
        <v>30885</v>
      </c>
      <c r="E161" s="28">
        <f t="shared" si="7"/>
        <v>0.55001513721439643</v>
      </c>
      <c r="F161" s="29">
        <v>1.4999999999999999E-2</v>
      </c>
      <c r="G161" s="30">
        <v>56995</v>
      </c>
      <c r="H161" s="31">
        <f t="shared" si="8"/>
        <v>31348.112745534523</v>
      </c>
      <c r="I161" s="31"/>
      <c r="J161" s="29">
        <v>0.03</v>
      </c>
      <c r="K161" s="32">
        <v>58705</v>
      </c>
      <c r="L161" s="32">
        <v>32289</v>
      </c>
      <c r="M161" s="24"/>
      <c r="N161" s="32">
        <v>62227.3</v>
      </c>
      <c r="O161" s="32">
        <v>28002.285000000003</v>
      </c>
      <c r="Q161" s="100"/>
      <c r="R161" s="100"/>
    </row>
    <row r="162" spans="1:18" s="17" customFormat="1" ht="18.75" customHeight="1" x14ac:dyDescent="0.25">
      <c r="A162" s="43" t="s">
        <v>325</v>
      </c>
      <c r="B162" s="44" t="s">
        <v>326</v>
      </c>
      <c r="C162" s="36">
        <v>35007</v>
      </c>
      <c r="D162" s="37">
        <v>19254</v>
      </c>
      <c r="E162" s="38">
        <f t="shared" si="7"/>
        <v>0.55000428485731423</v>
      </c>
      <c r="F162" s="39">
        <v>1.4999999999999999E-2</v>
      </c>
      <c r="G162" s="40">
        <v>35532</v>
      </c>
      <c r="H162" s="41">
        <f t="shared" si="8"/>
        <v>19542.752249550089</v>
      </c>
      <c r="I162" s="41"/>
      <c r="J162" s="39">
        <v>0.03</v>
      </c>
      <c r="K162" s="42">
        <v>36598</v>
      </c>
      <c r="L162" s="42">
        <v>20129</v>
      </c>
      <c r="M162" s="43"/>
      <c r="N162" s="42">
        <v>38793.880000000005</v>
      </c>
      <c r="O162" s="42">
        <v>17457.246000000003</v>
      </c>
      <c r="Q162" s="100"/>
      <c r="R162" s="100"/>
    </row>
    <row r="163" spans="1:18" s="17" customFormat="1" ht="18.75" customHeight="1" x14ac:dyDescent="0.25">
      <c r="A163" s="24" t="s">
        <v>327</v>
      </c>
      <c r="B163" s="25" t="s">
        <v>328</v>
      </c>
      <c r="C163" s="26">
        <v>47185</v>
      </c>
      <c r="D163" s="27">
        <v>25952</v>
      </c>
      <c r="E163" s="28">
        <f t="shared" si="7"/>
        <v>0.5500052982939494</v>
      </c>
      <c r="F163" s="29">
        <v>1.4999999999999999E-2</v>
      </c>
      <c r="G163" s="30">
        <v>47893</v>
      </c>
      <c r="H163" s="31">
        <f t="shared" si="8"/>
        <v>26341.40375119212</v>
      </c>
      <c r="I163" s="31"/>
      <c r="J163" s="29">
        <v>0.03</v>
      </c>
      <c r="K163" s="32">
        <v>49330</v>
      </c>
      <c r="L163" s="32">
        <v>27132</v>
      </c>
      <c r="M163" s="24"/>
      <c r="N163" s="32">
        <v>52289.8</v>
      </c>
      <c r="O163" s="32">
        <v>23530.410000000003</v>
      </c>
      <c r="Q163" s="100"/>
      <c r="R163" s="100"/>
    </row>
    <row r="164" spans="1:18" s="17" customFormat="1" ht="18.75" customHeight="1" x14ac:dyDescent="0.25">
      <c r="A164" s="43" t="s">
        <v>329</v>
      </c>
      <c r="B164" s="44" t="s">
        <v>330</v>
      </c>
      <c r="C164" s="36">
        <v>60193</v>
      </c>
      <c r="D164" s="37">
        <v>33107</v>
      </c>
      <c r="E164" s="38">
        <f t="shared" si="7"/>
        <v>0.55001412124333393</v>
      </c>
      <c r="F164" s="39">
        <v>1.4999999999999999E-2</v>
      </c>
      <c r="G164" s="40">
        <v>61096</v>
      </c>
      <c r="H164" s="41">
        <f t="shared" si="8"/>
        <v>33603.662751482727</v>
      </c>
      <c r="I164" s="41"/>
      <c r="J164" s="39">
        <v>0.03</v>
      </c>
      <c r="K164" s="42">
        <v>62929</v>
      </c>
      <c r="L164" s="42">
        <v>34612</v>
      </c>
      <c r="M164" s="43"/>
      <c r="N164" s="42">
        <v>66704.740000000005</v>
      </c>
      <c r="O164" s="42">
        <v>30017.133000000002</v>
      </c>
      <c r="Q164" s="100"/>
      <c r="R164" s="100"/>
    </row>
    <row r="165" spans="1:18" s="17" customFormat="1" ht="18.75" customHeight="1" x14ac:dyDescent="0.25">
      <c r="A165" s="24" t="s">
        <v>331</v>
      </c>
      <c r="B165" s="25" t="s">
        <v>332</v>
      </c>
      <c r="C165" s="26">
        <v>45598</v>
      </c>
      <c r="D165" s="27">
        <v>25079</v>
      </c>
      <c r="E165" s="28">
        <f t="shared" si="7"/>
        <v>0.55000219307864384</v>
      </c>
      <c r="F165" s="29">
        <v>1.4999999999999999E-2</v>
      </c>
      <c r="G165" s="30">
        <v>46282</v>
      </c>
      <c r="H165" s="31">
        <f t="shared" si="8"/>
        <v>25455.201500065796</v>
      </c>
      <c r="I165" s="31"/>
      <c r="J165" s="29">
        <v>0.03</v>
      </c>
      <c r="K165" s="32">
        <v>47670</v>
      </c>
      <c r="L165" s="32">
        <v>26219</v>
      </c>
      <c r="M165" s="24"/>
      <c r="N165" s="32">
        <v>50530.200000000004</v>
      </c>
      <c r="O165" s="32">
        <v>22738.590000000004</v>
      </c>
      <c r="Q165" s="100"/>
      <c r="R165" s="100"/>
    </row>
    <row r="166" spans="1:18" s="17" customFormat="1" ht="18.75" customHeight="1" x14ac:dyDescent="0.25">
      <c r="A166" s="43" t="s">
        <v>333</v>
      </c>
      <c r="B166" s="44" t="s">
        <v>334</v>
      </c>
      <c r="C166" s="36">
        <v>39444</v>
      </c>
      <c r="D166" s="37">
        <v>21695</v>
      </c>
      <c r="E166" s="38">
        <f t="shared" si="7"/>
        <v>0.55002028191866947</v>
      </c>
      <c r="F166" s="39">
        <v>1.4999999999999999E-2</v>
      </c>
      <c r="G166" s="40">
        <v>40036</v>
      </c>
      <c r="H166" s="41">
        <f t="shared" si="8"/>
        <v>22020.612006895852</v>
      </c>
      <c r="I166" s="41"/>
      <c r="J166" s="39">
        <v>0.03</v>
      </c>
      <c r="K166" s="42">
        <v>41237</v>
      </c>
      <c r="L166" s="42">
        <v>22681</v>
      </c>
      <c r="M166" s="43"/>
      <c r="N166" s="42">
        <v>43711.22</v>
      </c>
      <c r="O166" s="42">
        <v>19670.049000000003</v>
      </c>
      <c r="Q166" s="100"/>
      <c r="R166" s="100"/>
    </row>
    <row r="167" spans="1:18" s="17" customFormat="1" ht="18.75" customHeight="1" x14ac:dyDescent="0.25">
      <c r="A167" s="24" t="s">
        <v>335</v>
      </c>
      <c r="B167" s="25" t="s">
        <v>336</v>
      </c>
      <c r="C167" s="26">
        <v>48021</v>
      </c>
      <c r="D167" s="27">
        <v>26412</v>
      </c>
      <c r="E167" s="28">
        <f t="shared" si="7"/>
        <v>0.55000937090023116</v>
      </c>
      <c r="F167" s="29">
        <v>1.4999999999999999E-2</v>
      </c>
      <c r="G167" s="30">
        <v>48741</v>
      </c>
      <c r="H167" s="31">
        <f t="shared" si="8"/>
        <v>26808.006747048166</v>
      </c>
      <c r="I167" s="31"/>
      <c r="J167" s="29">
        <v>0.03</v>
      </c>
      <c r="K167" s="32">
        <v>50203</v>
      </c>
      <c r="L167" s="32">
        <v>27612</v>
      </c>
      <c r="M167" s="24"/>
      <c r="N167" s="32">
        <v>53215.18</v>
      </c>
      <c r="O167" s="32">
        <v>23946.831000000002</v>
      </c>
      <c r="Q167" s="100"/>
      <c r="R167" s="100"/>
    </row>
    <row r="168" spans="1:18" s="17" customFormat="1" ht="18.75" customHeight="1" x14ac:dyDescent="0.25">
      <c r="A168" s="43" t="s">
        <v>337</v>
      </c>
      <c r="B168" s="44" t="s">
        <v>338</v>
      </c>
      <c r="C168" s="36">
        <v>56768</v>
      </c>
      <c r="D168" s="37">
        <v>31223</v>
      </c>
      <c r="E168" s="38">
        <f t="shared" si="7"/>
        <v>0.5500105693348365</v>
      </c>
      <c r="F168" s="39">
        <v>1.4999999999999999E-2</v>
      </c>
      <c r="G168" s="40">
        <v>57620</v>
      </c>
      <c r="H168" s="41">
        <f t="shared" si="8"/>
        <v>31691.609005073278</v>
      </c>
      <c r="I168" s="41"/>
      <c r="J168" s="39">
        <v>0.03</v>
      </c>
      <c r="K168" s="42">
        <v>59349</v>
      </c>
      <c r="L168" s="42">
        <v>32643</v>
      </c>
      <c r="M168" s="43"/>
      <c r="N168" s="42">
        <v>62909.94</v>
      </c>
      <c r="O168" s="42">
        <v>28309.473000000002</v>
      </c>
      <c r="Q168" s="100"/>
      <c r="R168" s="100"/>
    </row>
    <row r="169" spans="1:18" s="17" customFormat="1" ht="18.75" customHeight="1" x14ac:dyDescent="0.25">
      <c r="A169" s="24" t="s">
        <v>339</v>
      </c>
      <c r="B169" s="25" t="s">
        <v>340</v>
      </c>
      <c r="C169" s="26">
        <v>35581</v>
      </c>
      <c r="D169" s="27">
        <v>19570</v>
      </c>
      <c r="E169" s="28">
        <f t="shared" si="7"/>
        <v>0.55001264719934795</v>
      </c>
      <c r="F169" s="29">
        <v>1.4999999999999999E-2</v>
      </c>
      <c r="G169" s="30">
        <v>36115</v>
      </c>
      <c r="H169" s="31">
        <f t="shared" si="8"/>
        <v>19863.706753604452</v>
      </c>
      <c r="I169" s="31"/>
      <c r="J169" s="29">
        <v>0.03</v>
      </c>
      <c r="K169" s="32">
        <v>37198</v>
      </c>
      <c r="L169" s="32">
        <v>20459</v>
      </c>
      <c r="M169" s="24"/>
      <c r="N169" s="32">
        <v>39429.880000000005</v>
      </c>
      <c r="O169" s="32">
        <v>17743.446000000004</v>
      </c>
      <c r="Q169" s="100"/>
      <c r="R169" s="100"/>
    </row>
    <row r="170" spans="1:18" s="17" customFormat="1" ht="18.75" customHeight="1" x14ac:dyDescent="0.25">
      <c r="A170" s="43" t="s">
        <v>341</v>
      </c>
      <c r="B170" s="44" t="s">
        <v>342</v>
      </c>
      <c r="C170" s="36">
        <v>47543</v>
      </c>
      <c r="D170" s="37">
        <v>26149</v>
      </c>
      <c r="E170" s="38">
        <f t="shared" si="7"/>
        <v>0.55000736175672549</v>
      </c>
      <c r="F170" s="39">
        <v>1.4999999999999999E-2</v>
      </c>
      <c r="G170" s="40">
        <v>48256</v>
      </c>
      <c r="H170" s="41">
        <f t="shared" si="8"/>
        <v>26541.155248932544</v>
      </c>
      <c r="I170" s="41"/>
      <c r="J170" s="39">
        <v>0.03</v>
      </c>
      <c r="K170" s="42">
        <v>49704</v>
      </c>
      <c r="L170" s="42">
        <v>27338</v>
      </c>
      <c r="M170" s="43"/>
      <c r="N170" s="42">
        <v>52686.240000000005</v>
      </c>
      <c r="O170" s="42">
        <v>23708.808000000005</v>
      </c>
      <c r="Q170" s="100"/>
      <c r="R170" s="100"/>
    </row>
    <row r="171" spans="1:18" s="17" customFormat="1" ht="18.75" customHeight="1" x14ac:dyDescent="0.25">
      <c r="A171" s="24" t="s">
        <v>343</v>
      </c>
      <c r="B171" s="25" t="s">
        <v>344</v>
      </c>
      <c r="C171" s="26">
        <v>60630</v>
      </c>
      <c r="D171" s="27">
        <v>33347</v>
      </c>
      <c r="E171" s="28">
        <f t="shared" si="7"/>
        <v>0.55000824674253668</v>
      </c>
      <c r="F171" s="29">
        <v>1.4999999999999999E-2</v>
      </c>
      <c r="G171" s="30">
        <v>61539</v>
      </c>
      <c r="H171" s="31">
        <f t="shared" si="8"/>
        <v>33846.957496288967</v>
      </c>
      <c r="I171" s="31"/>
      <c r="J171" s="29">
        <v>0.03</v>
      </c>
      <c r="K171" s="32">
        <v>63385</v>
      </c>
      <c r="L171" s="32">
        <v>34862</v>
      </c>
      <c r="M171" s="24"/>
      <c r="N171" s="32">
        <v>67188.100000000006</v>
      </c>
      <c r="O171" s="32">
        <v>30234.645000000004</v>
      </c>
      <c r="Q171" s="100"/>
      <c r="R171" s="100"/>
    </row>
    <row r="172" spans="1:18" s="17" customFormat="1" ht="18.75" customHeight="1" x14ac:dyDescent="0.25">
      <c r="A172" s="43" t="s">
        <v>345</v>
      </c>
      <c r="B172" s="44" t="s">
        <v>346</v>
      </c>
      <c r="C172" s="36">
        <v>46173</v>
      </c>
      <c r="D172" s="37">
        <v>25396</v>
      </c>
      <c r="E172" s="38">
        <f t="shared" si="7"/>
        <v>0.55001840902692045</v>
      </c>
      <c r="F172" s="39">
        <v>1.4999999999999999E-2</v>
      </c>
      <c r="G172" s="40">
        <v>46866</v>
      </c>
      <c r="H172" s="41">
        <f t="shared" si="8"/>
        <v>25777.162757455655</v>
      </c>
      <c r="I172" s="41"/>
      <c r="J172" s="39">
        <v>0.03</v>
      </c>
      <c r="K172" s="42">
        <v>48272</v>
      </c>
      <c r="L172" s="42">
        <v>26550</v>
      </c>
      <c r="M172" s="43"/>
      <c r="N172" s="42">
        <v>51168.32</v>
      </c>
      <c r="O172" s="42">
        <v>23025.743999999999</v>
      </c>
      <c r="Q172" s="100"/>
      <c r="R172" s="100"/>
    </row>
    <row r="173" spans="1:18" s="17" customFormat="1" ht="18.75" customHeight="1" x14ac:dyDescent="0.25">
      <c r="A173" s="24" t="s">
        <v>347</v>
      </c>
      <c r="B173" s="25" t="s">
        <v>348</v>
      </c>
      <c r="C173" s="26">
        <v>35348</v>
      </c>
      <c r="D173" s="27">
        <v>19442</v>
      </c>
      <c r="E173" s="28">
        <f t="shared" si="7"/>
        <v>0.55001697408622841</v>
      </c>
      <c r="F173" s="29">
        <v>1.4999999999999999E-2</v>
      </c>
      <c r="G173" s="30">
        <v>35878</v>
      </c>
      <c r="H173" s="31">
        <f t="shared" si="8"/>
        <v>19733.508996265704</v>
      </c>
      <c r="I173" s="31"/>
      <c r="J173" s="29">
        <v>0.03</v>
      </c>
      <c r="K173" s="32">
        <v>36954</v>
      </c>
      <c r="L173" s="32">
        <v>20325</v>
      </c>
      <c r="M173" s="24"/>
      <c r="N173" s="32">
        <v>39171.240000000005</v>
      </c>
      <c r="O173" s="32">
        <v>17627.058000000005</v>
      </c>
      <c r="Q173" s="100"/>
      <c r="R173" s="100"/>
    </row>
    <row r="174" spans="1:18" s="17" customFormat="1" ht="18.75" customHeight="1" x14ac:dyDescent="0.25">
      <c r="A174" s="43" t="s">
        <v>349</v>
      </c>
      <c r="B174" s="44" t="s">
        <v>350</v>
      </c>
      <c r="C174" s="36">
        <v>43514</v>
      </c>
      <c r="D174" s="37">
        <v>23933</v>
      </c>
      <c r="E174" s="38">
        <f t="shared" si="7"/>
        <v>0.55000689433285843</v>
      </c>
      <c r="F174" s="39">
        <v>1.4999999999999999E-2</v>
      </c>
      <c r="G174" s="40">
        <v>44167</v>
      </c>
      <c r="H174" s="41">
        <f t="shared" si="8"/>
        <v>24292.154501999357</v>
      </c>
      <c r="I174" s="41"/>
      <c r="J174" s="39">
        <v>0.03</v>
      </c>
      <c r="K174" s="42">
        <v>45492</v>
      </c>
      <c r="L174" s="42">
        <v>25021</v>
      </c>
      <c r="M174" s="43"/>
      <c r="N174" s="42">
        <v>48221.520000000004</v>
      </c>
      <c r="O174" s="42">
        <v>21699.684000000001</v>
      </c>
      <c r="Q174" s="100"/>
      <c r="R174" s="100"/>
    </row>
    <row r="175" spans="1:18" s="17" customFormat="1" ht="18.75" customHeight="1" x14ac:dyDescent="0.25">
      <c r="A175" s="24" t="s">
        <v>351</v>
      </c>
      <c r="B175" s="25" t="s">
        <v>352</v>
      </c>
      <c r="C175" s="26">
        <v>50673</v>
      </c>
      <c r="D175" s="27">
        <v>27871</v>
      </c>
      <c r="E175" s="28">
        <f t="shared" si="7"/>
        <v>0.55001677421901207</v>
      </c>
      <c r="F175" s="29">
        <v>1.4999999999999999E-2</v>
      </c>
      <c r="G175" s="30">
        <v>51433</v>
      </c>
      <c r="H175" s="31">
        <f t="shared" si="8"/>
        <v>28289.012748406447</v>
      </c>
      <c r="I175" s="31"/>
      <c r="J175" s="29">
        <v>0.03</v>
      </c>
      <c r="K175" s="32">
        <v>52976</v>
      </c>
      <c r="L175" s="32">
        <v>29138</v>
      </c>
      <c r="M175" s="24"/>
      <c r="N175" s="32">
        <v>56154.560000000005</v>
      </c>
      <c r="O175" s="32">
        <v>25269.552000000003</v>
      </c>
      <c r="Q175" s="100"/>
      <c r="R175" s="100"/>
    </row>
    <row r="176" spans="1:18" s="17" customFormat="1" ht="18.75" customHeight="1" x14ac:dyDescent="0.25">
      <c r="A176" s="43" t="s">
        <v>353</v>
      </c>
      <c r="B176" s="44" t="s">
        <v>354</v>
      </c>
      <c r="C176" s="36">
        <v>33629</v>
      </c>
      <c r="D176" s="37">
        <v>18496</v>
      </c>
      <c r="E176" s="38">
        <f t="shared" si="7"/>
        <v>0.5500014868119778</v>
      </c>
      <c r="F176" s="39">
        <v>1.4999999999999999E-2</v>
      </c>
      <c r="G176" s="40">
        <v>34133</v>
      </c>
      <c r="H176" s="41">
        <f t="shared" si="8"/>
        <v>18773.20074935324</v>
      </c>
      <c r="I176" s="41"/>
      <c r="J176" s="39">
        <v>0.03</v>
      </c>
      <c r="K176" s="42">
        <v>35157</v>
      </c>
      <c r="L176" s="42">
        <v>19336</v>
      </c>
      <c r="M176" s="43"/>
      <c r="N176" s="42">
        <v>37266.42</v>
      </c>
      <c r="O176" s="42">
        <v>16769.888999999999</v>
      </c>
      <c r="Q176" s="100"/>
      <c r="R176" s="100"/>
    </row>
    <row r="177" spans="1:18" s="17" customFormat="1" ht="18.75" customHeight="1" x14ac:dyDescent="0.25">
      <c r="A177" s="24" t="s">
        <v>355</v>
      </c>
      <c r="B177" s="25" t="s">
        <v>356</v>
      </c>
      <c r="C177" s="26">
        <v>43108</v>
      </c>
      <c r="D177" s="27">
        <v>23710</v>
      </c>
      <c r="E177" s="28">
        <f t="shared" si="7"/>
        <v>0.55001391853020321</v>
      </c>
      <c r="F177" s="29">
        <v>1.4999999999999999E-2</v>
      </c>
      <c r="G177" s="30">
        <v>43755</v>
      </c>
      <c r="H177" s="31">
        <f t="shared" si="8"/>
        <v>24065.859005289039</v>
      </c>
      <c r="I177" s="31"/>
      <c r="J177" s="29">
        <v>0.03</v>
      </c>
      <c r="K177" s="32">
        <v>45068</v>
      </c>
      <c r="L177" s="32">
        <v>24788</v>
      </c>
      <c r="M177" s="24"/>
      <c r="N177" s="32">
        <v>47772.08</v>
      </c>
      <c r="O177" s="32">
        <v>21497.436000000002</v>
      </c>
      <c r="Q177" s="100"/>
      <c r="R177" s="100"/>
    </row>
    <row r="178" spans="1:18" s="17" customFormat="1" ht="18.75" customHeight="1" x14ac:dyDescent="0.25">
      <c r="A178" s="43" t="s">
        <v>357</v>
      </c>
      <c r="B178" s="44" t="s">
        <v>358</v>
      </c>
      <c r="C178" s="36">
        <v>56532</v>
      </c>
      <c r="D178" s="37">
        <v>31093</v>
      </c>
      <c r="E178" s="38">
        <f t="shared" si="7"/>
        <v>0.55000707563857643</v>
      </c>
      <c r="F178" s="39">
        <v>1.4999999999999999E-2</v>
      </c>
      <c r="G178" s="40">
        <v>57380</v>
      </c>
      <c r="H178" s="41">
        <f t="shared" si="8"/>
        <v>31559.406000141516</v>
      </c>
      <c r="I178" s="41"/>
      <c r="J178" s="39">
        <v>0.03</v>
      </c>
      <c r="K178" s="42">
        <v>59101</v>
      </c>
      <c r="L178" s="42">
        <v>32506</v>
      </c>
      <c r="M178" s="43"/>
      <c r="N178" s="42">
        <v>62647.060000000005</v>
      </c>
      <c r="O178" s="42">
        <v>28191.177000000003</v>
      </c>
      <c r="Q178" s="100"/>
      <c r="R178" s="100"/>
    </row>
    <row r="179" spans="1:18" s="17" customFormat="1" ht="18.75" customHeight="1" x14ac:dyDescent="0.25">
      <c r="A179" s="24" t="s">
        <v>359</v>
      </c>
      <c r="B179" s="25" t="s">
        <v>360</v>
      </c>
      <c r="C179" s="26">
        <v>44221</v>
      </c>
      <c r="D179" s="27">
        <v>24322</v>
      </c>
      <c r="E179" s="28">
        <f t="shared" si="7"/>
        <v>0.55001017616064762</v>
      </c>
      <c r="F179" s="29">
        <v>1.4999999999999999E-2</v>
      </c>
      <c r="G179" s="30">
        <v>44884</v>
      </c>
      <c r="H179" s="31">
        <f t="shared" si="8"/>
        <v>24686.65674679451</v>
      </c>
      <c r="I179" s="31"/>
      <c r="J179" s="29">
        <v>0.03</v>
      </c>
      <c r="K179" s="32">
        <v>46231</v>
      </c>
      <c r="L179" s="32">
        <v>25428</v>
      </c>
      <c r="M179" s="24"/>
      <c r="N179" s="32">
        <v>49004.86</v>
      </c>
      <c r="O179" s="32">
        <v>22052.187000000002</v>
      </c>
      <c r="Q179" s="100"/>
      <c r="R179" s="100"/>
    </row>
    <row r="180" spans="1:18" s="17" customFormat="1" ht="18.75" customHeight="1" x14ac:dyDescent="0.25">
      <c r="A180" s="18" t="s">
        <v>361</v>
      </c>
      <c r="B180" s="61"/>
      <c r="C180" s="20"/>
      <c r="D180" s="20"/>
      <c r="E180" s="20"/>
      <c r="F180" s="20"/>
      <c r="G180" s="20">
        <v>0</v>
      </c>
      <c r="H180" s="20"/>
      <c r="I180" s="20"/>
      <c r="J180" s="20"/>
      <c r="K180" s="20"/>
      <c r="L180" s="20"/>
      <c r="M180" s="23"/>
      <c r="N180" s="20"/>
      <c r="O180" s="84"/>
      <c r="Q180" s="100"/>
      <c r="R180" s="100"/>
    </row>
    <row r="181" spans="1:18" s="17" customFormat="1" ht="18.75" customHeight="1" x14ac:dyDescent="0.25">
      <c r="A181" s="46" t="s">
        <v>362</v>
      </c>
      <c r="B181" s="62"/>
      <c r="C181" s="54"/>
      <c r="D181" s="54"/>
      <c r="E181" s="38"/>
      <c r="F181" s="43"/>
      <c r="G181" s="40">
        <v>0</v>
      </c>
      <c r="H181" s="41"/>
      <c r="I181" s="41"/>
      <c r="J181" s="43"/>
      <c r="K181" s="42"/>
      <c r="L181" s="42"/>
      <c r="M181" s="43"/>
      <c r="N181" s="42"/>
      <c r="O181" s="42"/>
      <c r="Q181" s="100"/>
      <c r="R181" s="100"/>
    </row>
    <row r="182" spans="1:18" s="17" customFormat="1" ht="18.75" customHeight="1" x14ac:dyDescent="0.25">
      <c r="A182" s="63" t="s">
        <v>363</v>
      </c>
      <c r="B182" s="44" t="s">
        <v>364</v>
      </c>
      <c r="C182" s="36">
        <v>1548</v>
      </c>
      <c r="D182" s="37">
        <v>852</v>
      </c>
      <c r="E182" s="38">
        <f t="shared" si="7"/>
        <v>0.55038759689922478</v>
      </c>
      <c r="F182" s="39">
        <v>0.03</v>
      </c>
      <c r="G182" s="40">
        <v>1594</v>
      </c>
      <c r="H182" s="41">
        <f t="shared" si="8"/>
        <v>877.31782945736427</v>
      </c>
      <c r="I182" s="41"/>
      <c r="J182" s="39">
        <v>0.03</v>
      </c>
      <c r="K182" s="42">
        <v>1642</v>
      </c>
      <c r="L182" s="42">
        <v>904</v>
      </c>
      <c r="M182" s="43"/>
      <c r="N182" s="42">
        <v>1773.3600000000001</v>
      </c>
      <c r="O182" s="42">
        <v>798.01200000000006</v>
      </c>
      <c r="Q182" s="100"/>
      <c r="R182" s="100"/>
    </row>
    <row r="183" spans="1:18" s="17" customFormat="1" ht="18.75" customHeight="1" x14ac:dyDescent="0.25">
      <c r="A183" s="24" t="s">
        <v>365</v>
      </c>
      <c r="B183" s="25" t="s">
        <v>366</v>
      </c>
      <c r="C183" s="26">
        <v>1986</v>
      </c>
      <c r="D183" s="27">
        <v>1093</v>
      </c>
      <c r="E183" s="28">
        <f t="shared" si="7"/>
        <v>0.55035246727089626</v>
      </c>
      <c r="F183" s="29">
        <v>0.03</v>
      </c>
      <c r="G183" s="30">
        <v>2046</v>
      </c>
      <c r="H183" s="31">
        <f t="shared" si="8"/>
        <v>1126.0211480362539</v>
      </c>
      <c r="I183" s="31"/>
      <c r="J183" s="29">
        <v>0.03</v>
      </c>
      <c r="K183" s="32">
        <v>2107</v>
      </c>
      <c r="L183" s="32">
        <v>1160</v>
      </c>
      <c r="M183" s="24"/>
      <c r="N183" s="32">
        <v>2275.56</v>
      </c>
      <c r="O183" s="32">
        <v>1024.002</v>
      </c>
      <c r="Q183" s="100"/>
      <c r="R183" s="100"/>
    </row>
    <row r="184" spans="1:18" s="17" customFormat="1" ht="18.75" customHeight="1" x14ac:dyDescent="0.25">
      <c r="A184" s="63" t="s">
        <v>367</v>
      </c>
      <c r="B184" s="44" t="s">
        <v>368</v>
      </c>
      <c r="C184" s="36">
        <v>2487</v>
      </c>
      <c r="D184" s="37">
        <v>1368</v>
      </c>
      <c r="E184" s="38">
        <f t="shared" si="7"/>
        <v>0.55006031363088059</v>
      </c>
      <c r="F184" s="39">
        <v>0.03</v>
      </c>
      <c r="G184" s="40">
        <v>2562</v>
      </c>
      <c r="H184" s="41">
        <f t="shared" si="8"/>
        <v>1409.254523522316</v>
      </c>
      <c r="I184" s="41"/>
      <c r="J184" s="39">
        <v>0.03</v>
      </c>
      <c r="K184" s="42">
        <v>2639</v>
      </c>
      <c r="L184" s="42">
        <v>1452</v>
      </c>
      <c r="M184" s="43"/>
      <c r="N184" s="42">
        <v>2850.1200000000003</v>
      </c>
      <c r="O184" s="42">
        <v>1282.5540000000001</v>
      </c>
      <c r="Q184" s="100"/>
      <c r="R184" s="100"/>
    </row>
    <row r="185" spans="1:18" s="17" customFormat="1" ht="18.75" customHeight="1" x14ac:dyDescent="0.25">
      <c r="A185" s="24" t="s">
        <v>369</v>
      </c>
      <c r="B185" s="25" t="s">
        <v>370</v>
      </c>
      <c r="C185" s="26">
        <v>1484</v>
      </c>
      <c r="D185" s="27">
        <v>817</v>
      </c>
      <c r="E185" s="28">
        <f t="shared" si="7"/>
        <v>0.55053908355795145</v>
      </c>
      <c r="F185" s="29">
        <v>0.03</v>
      </c>
      <c r="G185" s="30">
        <v>1529</v>
      </c>
      <c r="H185" s="31">
        <f t="shared" si="8"/>
        <v>841.77425876010773</v>
      </c>
      <c r="I185" s="31"/>
      <c r="J185" s="29">
        <v>0.03</v>
      </c>
      <c r="K185" s="32">
        <v>1575</v>
      </c>
      <c r="L185" s="32">
        <v>867</v>
      </c>
      <c r="M185" s="24"/>
      <c r="N185" s="32">
        <v>1701</v>
      </c>
      <c r="O185" s="32">
        <v>765.45</v>
      </c>
      <c r="Q185" s="100"/>
      <c r="R185" s="100"/>
    </row>
    <row r="186" spans="1:18" s="17" customFormat="1" ht="18.75" customHeight="1" x14ac:dyDescent="0.25">
      <c r="A186" s="43" t="s">
        <v>371</v>
      </c>
      <c r="B186" s="44" t="s">
        <v>372</v>
      </c>
      <c r="C186" s="36">
        <v>1646</v>
      </c>
      <c r="D186" s="37">
        <v>906</v>
      </c>
      <c r="E186" s="38">
        <f t="shared" si="7"/>
        <v>0.55042527339003644</v>
      </c>
      <c r="F186" s="39">
        <v>0.03</v>
      </c>
      <c r="G186" s="40">
        <v>1695</v>
      </c>
      <c r="H186" s="41">
        <f t="shared" si="8"/>
        <v>932.97083839611173</v>
      </c>
      <c r="I186" s="41"/>
      <c r="J186" s="39">
        <v>0.03</v>
      </c>
      <c r="K186" s="42">
        <v>1746</v>
      </c>
      <c r="L186" s="42">
        <v>961</v>
      </c>
      <c r="M186" s="43"/>
      <c r="N186" s="42">
        <v>1885.68</v>
      </c>
      <c r="O186" s="42">
        <v>848.55600000000004</v>
      </c>
      <c r="Q186" s="100"/>
      <c r="R186" s="100"/>
    </row>
    <row r="187" spans="1:18" s="17" customFormat="1" ht="18.75" customHeight="1" x14ac:dyDescent="0.25">
      <c r="A187" s="24" t="s">
        <v>373</v>
      </c>
      <c r="B187" s="25" t="s">
        <v>374</v>
      </c>
      <c r="C187" s="26">
        <v>144</v>
      </c>
      <c r="D187" s="27">
        <v>80</v>
      </c>
      <c r="E187" s="28">
        <f t="shared" si="7"/>
        <v>0.55555555555555558</v>
      </c>
      <c r="F187" s="29">
        <v>0.03</v>
      </c>
      <c r="G187" s="30">
        <v>148</v>
      </c>
      <c r="H187" s="31">
        <f t="shared" si="8"/>
        <v>82.222222222222229</v>
      </c>
      <c r="I187" s="31"/>
      <c r="J187" s="29">
        <v>0.03</v>
      </c>
      <c r="K187" s="32">
        <v>152</v>
      </c>
      <c r="L187" s="32">
        <v>84</v>
      </c>
      <c r="M187" s="24"/>
      <c r="N187" s="32">
        <v>164.16000000000003</v>
      </c>
      <c r="O187" s="32">
        <v>73.872000000000014</v>
      </c>
      <c r="Q187" s="100"/>
      <c r="R187" s="100"/>
    </row>
    <row r="188" spans="1:18" s="17" customFormat="1" ht="18.75" customHeight="1" x14ac:dyDescent="0.25">
      <c r="A188" s="43" t="s">
        <v>375</v>
      </c>
      <c r="B188" s="44" t="s">
        <v>376</v>
      </c>
      <c r="C188" s="36">
        <v>534</v>
      </c>
      <c r="D188" s="37">
        <v>294</v>
      </c>
      <c r="E188" s="38">
        <f t="shared" si="7"/>
        <v>0.550561797752809</v>
      </c>
      <c r="F188" s="39">
        <v>0.03</v>
      </c>
      <c r="G188" s="40">
        <v>550</v>
      </c>
      <c r="H188" s="41">
        <f t="shared" si="8"/>
        <v>302.80898876404495</v>
      </c>
      <c r="I188" s="41"/>
      <c r="J188" s="39">
        <v>0.03</v>
      </c>
      <c r="K188" s="42">
        <v>567</v>
      </c>
      <c r="L188" s="42">
        <v>312</v>
      </c>
      <c r="M188" s="43"/>
      <c r="N188" s="42">
        <v>612.36</v>
      </c>
      <c r="O188" s="42">
        <v>275.56200000000001</v>
      </c>
      <c r="Q188" s="100"/>
      <c r="R188" s="100"/>
    </row>
    <row r="189" spans="1:18" s="17" customFormat="1" ht="18.75" customHeight="1" x14ac:dyDescent="0.25">
      <c r="A189" s="24" t="s">
        <v>377</v>
      </c>
      <c r="B189" s="25" t="s">
        <v>378</v>
      </c>
      <c r="C189" s="26">
        <v>446</v>
      </c>
      <c r="D189" s="27">
        <v>246</v>
      </c>
      <c r="E189" s="28">
        <f t="shared" si="7"/>
        <v>0.55156950672645744</v>
      </c>
      <c r="F189" s="29">
        <v>0.03</v>
      </c>
      <c r="G189" s="30">
        <v>459</v>
      </c>
      <c r="H189" s="31">
        <f t="shared" si="8"/>
        <v>253.17040358744396</v>
      </c>
      <c r="I189" s="31"/>
      <c r="J189" s="29">
        <v>0.03</v>
      </c>
      <c r="K189" s="32">
        <v>473</v>
      </c>
      <c r="L189" s="32">
        <v>261</v>
      </c>
      <c r="M189" s="24"/>
      <c r="N189" s="32">
        <v>510.84000000000003</v>
      </c>
      <c r="O189" s="32">
        <v>229.87800000000001</v>
      </c>
      <c r="Q189" s="100"/>
      <c r="R189" s="100"/>
    </row>
    <row r="190" spans="1:18" s="17" customFormat="1" ht="18.75" customHeight="1" x14ac:dyDescent="0.25">
      <c r="A190" s="43" t="s">
        <v>379</v>
      </c>
      <c r="B190" s="44" t="s">
        <v>380</v>
      </c>
      <c r="C190" s="36">
        <v>932</v>
      </c>
      <c r="D190" s="37">
        <v>513</v>
      </c>
      <c r="E190" s="38">
        <f t="shared" si="7"/>
        <v>0.55042918454935619</v>
      </c>
      <c r="F190" s="39">
        <v>0.03</v>
      </c>
      <c r="G190" s="40">
        <v>960</v>
      </c>
      <c r="H190" s="41">
        <f t="shared" si="8"/>
        <v>528.41201716738192</v>
      </c>
      <c r="I190" s="41"/>
      <c r="J190" s="39">
        <v>0.03</v>
      </c>
      <c r="K190" s="42">
        <v>989</v>
      </c>
      <c r="L190" s="42">
        <v>544</v>
      </c>
      <c r="M190" s="43"/>
      <c r="N190" s="42">
        <v>1068.1200000000001</v>
      </c>
      <c r="O190" s="42">
        <v>480.65400000000005</v>
      </c>
      <c r="Q190" s="100"/>
      <c r="R190" s="100"/>
    </row>
    <row r="191" spans="1:18" s="17" customFormat="1" ht="18.75" customHeight="1" x14ac:dyDescent="0.25">
      <c r="A191" s="24" t="s">
        <v>381</v>
      </c>
      <c r="B191" s="25" t="s">
        <v>382</v>
      </c>
      <c r="C191" s="26">
        <v>1399</v>
      </c>
      <c r="D191" s="27">
        <v>770</v>
      </c>
      <c r="E191" s="28">
        <f t="shared" si="7"/>
        <v>0.55039313795568268</v>
      </c>
      <c r="F191" s="29">
        <v>0.03</v>
      </c>
      <c r="G191" s="30">
        <v>1441</v>
      </c>
      <c r="H191" s="31">
        <f t="shared" si="8"/>
        <v>793.11651179413877</v>
      </c>
      <c r="I191" s="31"/>
      <c r="J191" s="29">
        <v>0.03</v>
      </c>
      <c r="K191" s="32">
        <v>1484</v>
      </c>
      <c r="L191" s="32">
        <v>817</v>
      </c>
      <c r="M191" s="24"/>
      <c r="N191" s="32">
        <v>1602.72</v>
      </c>
      <c r="O191" s="32">
        <v>721.22400000000005</v>
      </c>
      <c r="Q191" s="100"/>
      <c r="R191" s="100"/>
    </row>
    <row r="192" spans="1:18" s="17" customFormat="1" ht="18.75" customHeight="1" x14ac:dyDescent="0.25">
      <c r="A192" s="64" t="s">
        <v>383</v>
      </c>
      <c r="B192" s="54"/>
      <c r="C192" s="54"/>
      <c r="D192" s="54"/>
      <c r="E192" s="38"/>
      <c r="F192" s="39"/>
      <c r="G192" s="40">
        <v>0</v>
      </c>
      <c r="H192" s="41"/>
      <c r="I192" s="41"/>
      <c r="J192" s="39"/>
      <c r="K192" s="42"/>
      <c r="L192" s="42"/>
      <c r="M192" s="43"/>
      <c r="N192" s="42"/>
      <c r="O192" s="42">
        <v>0</v>
      </c>
      <c r="Q192" s="100"/>
      <c r="R192" s="100"/>
    </row>
    <row r="193" spans="1:18" s="17" customFormat="1" ht="18.75" customHeight="1" x14ac:dyDescent="0.25">
      <c r="A193" s="65" t="s">
        <v>384</v>
      </c>
      <c r="B193" s="25" t="s">
        <v>385</v>
      </c>
      <c r="C193" s="26">
        <v>404</v>
      </c>
      <c r="D193" s="27">
        <v>223</v>
      </c>
      <c r="E193" s="28">
        <f t="shared" si="7"/>
        <v>0.55198019801980203</v>
      </c>
      <c r="F193" s="29">
        <v>0.03</v>
      </c>
      <c r="G193" s="30">
        <v>416</v>
      </c>
      <c r="H193" s="31">
        <f t="shared" si="8"/>
        <v>229.62376237623764</v>
      </c>
      <c r="I193" s="31"/>
      <c r="J193" s="29">
        <v>0.03</v>
      </c>
      <c r="K193" s="32">
        <v>428</v>
      </c>
      <c r="L193" s="32">
        <v>236</v>
      </c>
      <c r="M193" s="24"/>
      <c r="N193" s="32">
        <v>462.24</v>
      </c>
      <c r="O193" s="32">
        <v>208.00800000000001</v>
      </c>
      <c r="Q193" s="100"/>
      <c r="R193" s="100"/>
    </row>
    <row r="194" spans="1:18" s="17" customFormat="1" ht="18.75" customHeight="1" x14ac:dyDescent="0.25">
      <c r="A194" s="66" t="s">
        <v>386</v>
      </c>
      <c r="B194" s="44" t="s">
        <v>387</v>
      </c>
      <c r="C194" s="36">
        <v>404</v>
      </c>
      <c r="D194" s="37">
        <v>223</v>
      </c>
      <c r="E194" s="38">
        <f t="shared" si="7"/>
        <v>0.55198019801980203</v>
      </c>
      <c r="F194" s="39">
        <v>0.03</v>
      </c>
      <c r="G194" s="40">
        <v>416</v>
      </c>
      <c r="H194" s="41">
        <f t="shared" si="8"/>
        <v>229.62376237623764</v>
      </c>
      <c r="I194" s="41"/>
      <c r="J194" s="39">
        <v>0.03</v>
      </c>
      <c r="K194" s="42">
        <v>428</v>
      </c>
      <c r="L194" s="42">
        <v>236</v>
      </c>
      <c r="M194" s="43"/>
      <c r="N194" s="42">
        <v>462.24</v>
      </c>
      <c r="O194" s="42">
        <v>208.00800000000001</v>
      </c>
      <c r="Q194" s="100"/>
      <c r="R194" s="100"/>
    </row>
    <row r="195" spans="1:18" s="17" customFormat="1" ht="18.75" customHeight="1" x14ac:dyDescent="0.25">
      <c r="A195" s="24" t="s">
        <v>388</v>
      </c>
      <c r="B195" s="25" t="s">
        <v>389</v>
      </c>
      <c r="C195" s="26">
        <v>404</v>
      </c>
      <c r="D195" s="27">
        <v>223</v>
      </c>
      <c r="E195" s="28">
        <f t="shared" si="7"/>
        <v>0.55198019801980203</v>
      </c>
      <c r="F195" s="29">
        <v>0.03</v>
      </c>
      <c r="G195" s="30">
        <v>416</v>
      </c>
      <c r="H195" s="31">
        <f t="shared" si="8"/>
        <v>229.62376237623764</v>
      </c>
      <c r="I195" s="31"/>
      <c r="J195" s="29">
        <v>0.03</v>
      </c>
      <c r="K195" s="32">
        <v>428</v>
      </c>
      <c r="L195" s="32">
        <v>236</v>
      </c>
      <c r="M195" s="24"/>
      <c r="N195" s="32">
        <v>462.24</v>
      </c>
      <c r="O195" s="32">
        <v>208.00800000000001</v>
      </c>
      <c r="Q195" s="100"/>
      <c r="R195" s="100"/>
    </row>
    <row r="196" spans="1:18" s="17" customFormat="1" ht="18.75" customHeight="1" x14ac:dyDescent="0.25">
      <c r="A196" s="64" t="s">
        <v>390</v>
      </c>
      <c r="B196" s="44"/>
      <c r="C196" s="36"/>
      <c r="D196" s="54"/>
      <c r="E196" s="38"/>
      <c r="F196" s="39"/>
      <c r="G196" s="40">
        <v>0</v>
      </c>
      <c r="H196" s="41"/>
      <c r="I196" s="41"/>
      <c r="J196" s="39"/>
      <c r="K196" s="42"/>
      <c r="L196" s="42"/>
      <c r="M196" s="43"/>
      <c r="N196" s="42"/>
      <c r="O196" s="42"/>
      <c r="Q196" s="100"/>
      <c r="R196" s="100"/>
    </row>
    <row r="197" spans="1:18" s="17" customFormat="1" ht="18.75" customHeight="1" x14ac:dyDescent="0.25">
      <c r="A197" s="24" t="s">
        <v>391</v>
      </c>
      <c r="B197" s="25" t="s">
        <v>392</v>
      </c>
      <c r="C197" s="26">
        <v>1897</v>
      </c>
      <c r="D197" s="27">
        <v>1044</v>
      </c>
      <c r="E197" s="28">
        <f t="shared" si="7"/>
        <v>0.55034264628360574</v>
      </c>
      <c r="F197" s="29">
        <v>0.03</v>
      </c>
      <c r="G197" s="30">
        <v>1954</v>
      </c>
      <c r="H197" s="31">
        <f t="shared" si="8"/>
        <v>1075.3695308381657</v>
      </c>
      <c r="I197" s="31"/>
      <c r="J197" s="29">
        <v>0.03</v>
      </c>
      <c r="K197" s="32">
        <v>2013</v>
      </c>
      <c r="L197" s="32">
        <v>1108</v>
      </c>
      <c r="M197" s="24"/>
      <c r="N197" s="32">
        <v>2174.04</v>
      </c>
      <c r="O197" s="32">
        <v>978.31799999999998</v>
      </c>
      <c r="Q197" s="100"/>
      <c r="R197" s="100"/>
    </row>
    <row r="198" spans="1:18" s="17" customFormat="1" ht="18.75" customHeight="1" x14ac:dyDescent="0.25">
      <c r="A198" s="63" t="s">
        <v>393</v>
      </c>
      <c r="B198" s="44" t="s">
        <v>394</v>
      </c>
      <c r="C198" s="36">
        <v>2170</v>
      </c>
      <c r="D198" s="54">
        <v>1194</v>
      </c>
      <c r="E198" s="38">
        <f t="shared" si="7"/>
        <v>0.55023041474654377</v>
      </c>
      <c r="F198" s="39">
        <v>0.03</v>
      </c>
      <c r="G198" s="40">
        <v>2235</v>
      </c>
      <c r="H198" s="41">
        <f t="shared" si="8"/>
        <v>1229.7649769585253</v>
      </c>
      <c r="I198" s="41"/>
      <c r="J198" s="39">
        <v>0.03</v>
      </c>
      <c r="K198" s="42">
        <v>2302</v>
      </c>
      <c r="L198" s="42">
        <v>1267</v>
      </c>
      <c r="M198" s="43"/>
      <c r="N198" s="42">
        <v>2486.1600000000003</v>
      </c>
      <c r="O198" s="42">
        <v>1118.7720000000002</v>
      </c>
      <c r="Q198" s="100"/>
      <c r="R198" s="100"/>
    </row>
    <row r="199" spans="1:18" s="17" customFormat="1" ht="18.75" customHeight="1" x14ac:dyDescent="0.25">
      <c r="A199" s="24" t="s">
        <v>395</v>
      </c>
      <c r="B199" s="25" t="s">
        <v>396</v>
      </c>
      <c r="C199" s="26">
        <v>2687</v>
      </c>
      <c r="D199" s="27">
        <v>1478</v>
      </c>
      <c r="E199" s="28">
        <f t="shared" si="7"/>
        <v>0.55005582433941203</v>
      </c>
      <c r="F199" s="29">
        <v>0.03</v>
      </c>
      <c r="G199" s="30">
        <v>2768</v>
      </c>
      <c r="H199" s="31">
        <f t="shared" si="8"/>
        <v>1522.5545217714925</v>
      </c>
      <c r="I199" s="31"/>
      <c r="J199" s="29">
        <v>0.03</v>
      </c>
      <c r="K199" s="32">
        <v>2851</v>
      </c>
      <c r="L199" s="32">
        <v>1568</v>
      </c>
      <c r="M199" s="24"/>
      <c r="N199" s="32">
        <v>3079.0800000000004</v>
      </c>
      <c r="O199" s="32">
        <v>1385.5860000000002</v>
      </c>
      <c r="Q199" s="100"/>
      <c r="R199" s="100"/>
    </row>
    <row r="200" spans="1:18" s="17" customFormat="1" ht="18.75" customHeight="1" x14ac:dyDescent="0.25">
      <c r="A200" s="63" t="s">
        <v>397</v>
      </c>
      <c r="B200" s="44" t="s">
        <v>398</v>
      </c>
      <c r="C200" s="36">
        <v>3545</v>
      </c>
      <c r="D200" s="54">
        <v>1950</v>
      </c>
      <c r="E200" s="38">
        <f t="shared" si="7"/>
        <v>0.55007052186177718</v>
      </c>
      <c r="F200" s="39">
        <v>0.03</v>
      </c>
      <c r="G200" s="40">
        <v>3651</v>
      </c>
      <c r="H200" s="41">
        <f t="shared" si="8"/>
        <v>2008.3074753173485</v>
      </c>
      <c r="I200" s="41"/>
      <c r="J200" s="39">
        <v>0.03</v>
      </c>
      <c r="K200" s="42">
        <v>3761</v>
      </c>
      <c r="L200" s="42">
        <v>2069</v>
      </c>
      <c r="M200" s="43"/>
      <c r="N200" s="42">
        <v>4061.88</v>
      </c>
      <c r="O200" s="42">
        <v>1827.846</v>
      </c>
      <c r="Q200" s="100"/>
      <c r="R200" s="100"/>
    </row>
    <row r="201" spans="1:18" s="17" customFormat="1" ht="18.75" customHeight="1" x14ac:dyDescent="0.25">
      <c r="A201" s="24" t="s">
        <v>399</v>
      </c>
      <c r="B201" s="25" t="s">
        <v>400</v>
      </c>
      <c r="C201" s="26">
        <v>5536</v>
      </c>
      <c r="D201" s="27">
        <v>3045</v>
      </c>
      <c r="E201" s="28">
        <f t="shared" si="7"/>
        <v>0.55003612716763006</v>
      </c>
      <c r="F201" s="29">
        <v>0.03</v>
      </c>
      <c r="G201" s="30">
        <v>5702</v>
      </c>
      <c r="H201" s="31">
        <f t="shared" si="8"/>
        <v>3136.3059971098264</v>
      </c>
      <c r="I201" s="31"/>
      <c r="J201" s="29">
        <v>0.03</v>
      </c>
      <c r="K201" s="32">
        <v>5873</v>
      </c>
      <c r="L201" s="32">
        <v>3230</v>
      </c>
      <c r="M201" s="24"/>
      <c r="N201" s="32">
        <v>6342.84</v>
      </c>
      <c r="O201" s="32">
        <v>2854.2780000000002</v>
      </c>
      <c r="Q201" s="100"/>
      <c r="R201" s="100"/>
    </row>
    <row r="202" spans="1:18" s="17" customFormat="1" ht="18.75" customHeight="1" x14ac:dyDescent="0.25">
      <c r="A202" s="63" t="s">
        <v>401</v>
      </c>
      <c r="B202" s="44" t="s">
        <v>402</v>
      </c>
      <c r="C202" s="36">
        <v>6218</v>
      </c>
      <c r="D202" s="54">
        <v>3420</v>
      </c>
      <c r="E202" s="38">
        <f t="shared" si="7"/>
        <v>0.55001608234158894</v>
      </c>
      <c r="F202" s="39">
        <v>0.03</v>
      </c>
      <c r="G202" s="40">
        <v>6405</v>
      </c>
      <c r="H202" s="41">
        <f t="shared" si="8"/>
        <v>3522.8530073978773</v>
      </c>
      <c r="I202" s="41"/>
      <c r="J202" s="39">
        <v>0.03</v>
      </c>
      <c r="K202" s="42">
        <v>6597</v>
      </c>
      <c r="L202" s="42">
        <v>3628</v>
      </c>
      <c r="M202" s="43"/>
      <c r="N202" s="42">
        <v>7124.76</v>
      </c>
      <c r="O202" s="42">
        <v>3206.1420000000003</v>
      </c>
      <c r="Q202" s="100"/>
      <c r="R202" s="100"/>
    </row>
    <row r="203" spans="1:18" s="17" customFormat="1" ht="18.75" customHeight="1" x14ac:dyDescent="0.25">
      <c r="A203" s="24" t="s">
        <v>403</v>
      </c>
      <c r="B203" s="25" t="s">
        <v>404</v>
      </c>
      <c r="C203" s="26">
        <v>1948</v>
      </c>
      <c r="D203" s="27">
        <v>1072</v>
      </c>
      <c r="E203" s="28">
        <f t="shared" si="7"/>
        <v>0.55030800821355241</v>
      </c>
      <c r="F203" s="29">
        <v>0.03</v>
      </c>
      <c r="G203" s="30">
        <v>2006</v>
      </c>
      <c r="H203" s="31">
        <f t="shared" si="8"/>
        <v>1103.9178644763861</v>
      </c>
      <c r="I203" s="31"/>
      <c r="J203" s="29">
        <v>0.03</v>
      </c>
      <c r="K203" s="32">
        <v>2066</v>
      </c>
      <c r="L203" s="32">
        <v>1137</v>
      </c>
      <c r="M203" s="24"/>
      <c r="N203" s="32">
        <v>2231.2800000000002</v>
      </c>
      <c r="O203" s="32">
        <v>1004.0760000000001</v>
      </c>
      <c r="Q203" s="100"/>
      <c r="R203" s="100"/>
    </row>
    <row r="204" spans="1:18" s="74" customFormat="1" ht="18.75" customHeight="1" x14ac:dyDescent="0.25">
      <c r="A204" s="63" t="s">
        <v>405</v>
      </c>
      <c r="B204" s="67" t="s">
        <v>406</v>
      </c>
      <c r="C204" s="55"/>
      <c r="D204" s="68"/>
      <c r="E204" s="69"/>
      <c r="F204" s="70"/>
      <c r="G204" s="71"/>
      <c r="H204" s="72"/>
      <c r="I204" s="72"/>
      <c r="J204" s="70"/>
      <c r="K204" s="73">
        <v>4132</v>
      </c>
      <c r="L204" s="73">
        <v>2274</v>
      </c>
      <c r="M204" s="63"/>
      <c r="N204" s="73">
        <v>4462.5600000000004</v>
      </c>
      <c r="O204" s="73">
        <v>2008.1520000000003</v>
      </c>
      <c r="Q204" s="100"/>
      <c r="R204" s="176"/>
    </row>
    <row r="205" spans="1:18" s="17" customFormat="1" ht="18.75" customHeight="1" x14ac:dyDescent="0.25">
      <c r="A205" s="24" t="s">
        <v>407</v>
      </c>
      <c r="B205" s="25" t="s">
        <v>408</v>
      </c>
      <c r="C205" s="26"/>
      <c r="D205" s="27"/>
      <c r="E205" s="28"/>
      <c r="F205" s="29"/>
      <c r="G205" s="30"/>
      <c r="H205" s="31"/>
      <c r="I205" s="31"/>
      <c r="J205" s="29"/>
      <c r="K205" s="32">
        <v>6198</v>
      </c>
      <c r="L205" s="32">
        <v>3411</v>
      </c>
      <c r="M205" s="24"/>
      <c r="N205" s="32">
        <v>6693.84</v>
      </c>
      <c r="O205" s="32">
        <v>3012.2280000000001</v>
      </c>
      <c r="Q205" s="100"/>
      <c r="R205" s="100"/>
    </row>
    <row r="206" spans="1:18" s="74" customFormat="1" ht="18.75" customHeight="1" x14ac:dyDescent="0.25">
      <c r="A206" s="63" t="s">
        <v>409</v>
      </c>
      <c r="B206" s="67" t="s">
        <v>410</v>
      </c>
      <c r="C206" s="55"/>
      <c r="D206" s="68"/>
      <c r="E206" s="69"/>
      <c r="F206" s="70"/>
      <c r="G206" s="71"/>
      <c r="H206" s="72"/>
      <c r="I206" s="72"/>
      <c r="J206" s="70"/>
      <c r="K206" s="73">
        <v>8264</v>
      </c>
      <c r="L206" s="73">
        <v>4548</v>
      </c>
      <c r="M206" s="63"/>
      <c r="N206" s="73">
        <v>8925.1200000000008</v>
      </c>
      <c r="O206" s="73">
        <v>4016.3040000000005</v>
      </c>
      <c r="Q206" s="100"/>
      <c r="R206" s="176"/>
    </row>
    <row r="207" spans="1:18" s="17" customFormat="1" ht="18.75" customHeight="1" x14ac:dyDescent="0.25">
      <c r="A207" s="24" t="s">
        <v>411</v>
      </c>
      <c r="B207" s="25" t="s">
        <v>412</v>
      </c>
      <c r="C207" s="26"/>
      <c r="D207" s="27"/>
      <c r="E207" s="28"/>
      <c r="F207" s="29"/>
      <c r="G207" s="30"/>
      <c r="H207" s="31"/>
      <c r="I207" s="31"/>
      <c r="J207" s="29"/>
      <c r="K207" s="32">
        <v>10330</v>
      </c>
      <c r="L207" s="32">
        <v>5685</v>
      </c>
      <c r="M207" s="24"/>
      <c r="N207" s="32">
        <v>11156.400000000001</v>
      </c>
      <c r="O207" s="32">
        <v>5020.380000000001</v>
      </c>
      <c r="Q207" s="100"/>
      <c r="R207" s="100"/>
    </row>
    <row r="208" spans="1:18" s="74" customFormat="1" ht="18.75" customHeight="1" x14ac:dyDescent="0.25">
      <c r="A208" s="63" t="s">
        <v>413</v>
      </c>
      <c r="B208" s="67" t="s">
        <v>414</v>
      </c>
      <c r="C208" s="55"/>
      <c r="D208" s="68"/>
      <c r="E208" s="69"/>
      <c r="F208" s="70"/>
      <c r="G208" s="71"/>
      <c r="H208" s="72"/>
      <c r="I208" s="72"/>
      <c r="J208" s="70"/>
      <c r="K208" s="73">
        <v>12396</v>
      </c>
      <c r="L208" s="73">
        <v>6822</v>
      </c>
      <c r="M208" s="63"/>
      <c r="N208" s="73">
        <v>13387.68</v>
      </c>
      <c r="O208" s="73">
        <v>6024.4560000000001</v>
      </c>
      <c r="Q208" s="100"/>
      <c r="R208" s="176"/>
    </row>
    <row r="209" spans="1:18" s="17" customFormat="1" ht="28.5" x14ac:dyDescent="0.25">
      <c r="A209" s="75" t="s">
        <v>415</v>
      </c>
      <c r="B209" s="44" t="s">
        <v>416</v>
      </c>
      <c r="C209" s="36">
        <v>731</v>
      </c>
      <c r="D209" s="54">
        <v>403</v>
      </c>
      <c r="E209" s="38">
        <f t="shared" ref="E209:E282" si="9">+D209/C209</f>
        <v>0.55129958960328318</v>
      </c>
      <c r="F209" s="39">
        <v>0.03</v>
      </c>
      <c r="G209" s="40">
        <v>753</v>
      </c>
      <c r="H209" s="41">
        <f t="shared" ref="H209:H282" si="10">+G209*E209</f>
        <v>415.12859097127222</v>
      </c>
      <c r="I209" s="41"/>
      <c r="J209" s="39">
        <v>0.03</v>
      </c>
      <c r="K209" s="42">
        <v>776</v>
      </c>
      <c r="L209" s="42">
        <v>428</v>
      </c>
      <c r="M209" s="43"/>
      <c r="N209" s="42">
        <v>838.08</v>
      </c>
      <c r="O209" s="42">
        <v>377.13600000000002</v>
      </c>
      <c r="Q209" s="100"/>
      <c r="R209" s="100"/>
    </row>
    <row r="210" spans="1:18" s="17" customFormat="1" ht="28.5" x14ac:dyDescent="0.25">
      <c r="A210" s="76" t="s">
        <v>417</v>
      </c>
      <c r="B210" s="25" t="s">
        <v>418</v>
      </c>
      <c r="C210" s="26">
        <v>731</v>
      </c>
      <c r="D210" s="27">
        <v>403</v>
      </c>
      <c r="E210" s="28">
        <f t="shared" si="9"/>
        <v>0.55129958960328318</v>
      </c>
      <c r="F210" s="29">
        <v>0.03</v>
      </c>
      <c r="G210" s="30">
        <v>753</v>
      </c>
      <c r="H210" s="31">
        <f t="shared" si="10"/>
        <v>415.12859097127222</v>
      </c>
      <c r="I210" s="31"/>
      <c r="J210" s="29">
        <v>0.03</v>
      </c>
      <c r="K210" s="32">
        <v>776</v>
      </c>
      <c r="L210" s="32">
        <v>428</v>
      </c>
      <c r="M210" s="24"/>
      <c r="N210" s="32">
        <v>838.08</v>
      </c>
      <c r="O210" s="32">
        <v>377.13600000000002</v>
      </c>
      <c r="Q210" s="100"/>
      <c r="R210" s="100"/>
    </row>
    <row r="211" spans="1:18" s="17" customFormat="1" ht="28.5" x14ac:dyDescent="0.25">
      <c r="A211" s="75" t="s">
        <v>419</v>
      </c>
      <c r="B211" s="44" t="s">
        <v>420</v>
      </c>
      <c r="C211" s="36">
        <v>731</v>
      </c>
      <c r="D211" s="54">
        <v>403</v>
      </c>
      <c r="E211" s="38">
        <f t="shared" si="9"/>
        <v>0.55129958960328318</v>
      </c>
      <c r="F211" s="39">
        <v>0.03</v>
      </c>
      <c r="G211" s="40">
        <v>753</v>
      </c>
      <c r="H211" s="41">
        <f t="shared" si="10"/>
        <v>415.12859097127222</v>
      </c>
      <c r="I211" s="41"/>
      <c r="J211" s="39">
        <v>0.03</v>
      </c>
      <c r="K211" s="42">
        <v>776</v>
      </c>
      <c r="L211" s="42">
        <v>428</v>
      </c>
      <c r="M211" s="43"/>
      <c r="N211" s="42">
        <v>838.08</v>
      </c>
      <c r="O211" s="42">
        <v>377.13600000000002</v>
      </c>
      <c r="Q211" s="100"/>
      <c r="R211" s="100"/>
    </row>
    <row r="212" spans="1:18" s="17" customFormat="1" ht="28.5" x14ac:dyDescent="0.25">
      <c r="A212" s="76" t="s">
        <v>421</v>
      </c>
      <c r="B212" s="25" t="s">
        <v>422</v>
      </c>
      <c r="C212" s="26">
        <v>1225</v>
      </c>
      <c r="D212" s="27">
        <v>674</v>
      </c>
      <c r="E212" s="28">
        <f t="shared" si="9"/>
        <v>0.55020408163265311</v>
      </c>
      <c r="F212" s="29">
        <v>0.03</v>
      </c>
      <c r="G212" s="30">
        <v>1262</v>
      </c>
      <c r="H212" s="31">
        <f t="shared" si="10"/>
        <v>694.35755102040821</v>
      </c>
      <c r="I212" s="31"/>
      <c r="J212" s="29">
        <v>0.03</v>
      </c>
      <c r="K212" s="32">
        <v>1300</v>
      </c>
      <c r="L212" s="32">
        <v>715</v>
      </c>
      <c r="M212" s="24"/>
      <c r="N212" s="32">
        <v>1404</v>
      </c>
      <c r="O212" s="32">
        <v>631.80000000000007</v>
      </c>
      <c r="Q212" s="100"/>
      <c r="R212" s="100"/>
    </row>
    <row r="213" spans="1:18" s="17" customFormat="1" ht="28.5" x14ac:dyDescent="0.25">
      <c r="A213" s="77" t="s">
        <v>423</v>
      </c>
      <c r="B213" s="44" t="s">
        <v>424</v>
      </c>
      <c r="C213" s="36">
        <v>1531</v>
      </c>
      <c r="D213" s="54">
        <v>843</v>
      </c>
      <c r="E213" s="38">
        <f t="shared" si="9"/>
        <v>0.55062050947093399</v>
      </c>
      <c r="F213" s="39">
        <v>0.03</v>
      </c>
      <c r="G213" s="40">
        <v>1577</v>
      </c>
      <c r="H213" s="41">
        <f t="shared" si="10"/>
        <v>868.32854343566294</v>
      </c>
      <c r="I213" s="41"/>
      <c r="J213" s="39">
        <v>0.03</v>
      </c>
      <c r="K213" s="42">
        <v>1624</v>
      </c>
      <c r="L213" s="42">
        <v>894</v>
      </c>
      <c r="M213" s="43"/>
      <c r="N213" s="42">
        <v>1753.92</v>
      </c>
      <c r="O213" s="42">
        <v>789.26400000000001</v>
      </c>
      <c r="Q213" s="100"/>
      <c r="R213" s="100"/>
    </row>
    <row r="214" spans="1:18" s="17" customFormat="1" ht="18.75" customHeight="1" x14ac:dyDescent="0.25">
      <c r="A214" s="78" t="s">
        <v>425</v>
      </c>
      <c r="B214" s="25" t="s">
        <v>426</v>
      </c>
      <c r="C214" s="26">
        <v>2682</v>
      </c>
      <c r="D214" s="27">
        <v>1476</v>
      </c>
      <c r="E214" s="28">
        <f t="shared" si="9"/>
        <v>0.55033557046979864</v>
      </c>
      <c r="F214" s="29">
        <v>0.03</v>
      </c>
      <c r="G214" s="30">
        <v>2762</v>
      </c>
      <c r="H214" s="31">
        <f t="shared" si="10"/>
        <v>1520.0268456375838</v>
      </c>
      <c r="I214" s="31"/>
      <c r="J214" s="29">
        <v>0.03</v>
      </c>
      <c r="K214" s="32">
        <v>2845</v>
      </c>
      <c r="L214" s="32">
        <v>1566</v>
      </c>
      <c r="M214" s="24"/>
      <c r="N214" s="32">
        <v>3072.6000000000004</v>
      </c>
      <c r="O214" s="32">
        <v>1382.6700000000003</v>
      </c>
      <c r="Q214" s="100"/>
      <c r="R214" s="100"/>
    </row>
    <row r="215" spans="1:18" s="74" customFormat="1" ht="18.75" customHeight="1" x14ac:dyDescent="0.25">
      <c r="A215" s="79" t="s">
        <v>427</v>
      </c>
      <c r="B215" s="67" t="s">
        <v>428</v>
      </c>
      <c r="C215" s="55"/>
      <c r="D215" s="68"/>
      <c r="E215" s="69">
        <v>0.55000000000000004</v>
      </c>
      <c r="F215" s="70">
        <v>0.03</v>
      </c>
      <c r="G215" s="71"/>
      <c r="H215" s="72"/>
      <c r="I215" s="72"/>
      <c r="J215" s="70">
        <v>0.03</v>
      </c>
      <c r="K215" s="73">
        <v>5690</v>
      </c>
      <c r="L215" s="73">
        <v>3132</v>
      </c>
      <c r="M215" s="63"/>
      <c r="N215" s="73">
        <v>6145.2000000000007</v>
      </c>
      <c r="O215" s="73">
        <v>2765.3400000000006</v>
      </c>
      <c r="Q215" s="100"/>
      <c r="R215" s="176"/>
    </row>
    <row r="216" spans="1:18" s="17" customFormat="1" ht="18.75" customHeight="1" x14ac:dyDescent="0.25">
      <c r="A216" s="78" t="s">
        <v>429</v>
      </c>
      <c r="B216" s="25" t="s">
        <v>430</v>
      </c>
      <c r="C216" s="26"/>
      <c r="D216" s="27"/>
      <c r="E216" s="28">
        <v>0.55000000000000004</v>
      </c>
      <c r="F216" s="29">
        <v>0.03</v>
      </c>
      <c r="G216" s="30"/>
      <c r="H216" s="31"/>
      <c r="I216" s="31"/>
      <c r="J216" s="29">
        <v>0.03</v>
      </c>
      <c r="K216" s="32">
        <v>8535</v>
      </c>
      <c r="L216" s="32">
        <v>4698</v>
      </c>
      <c r="M216" s="24"/>
      <c r="N216" s="32">
        <v>9217.8000000000011</v>
      </c>
      <c r="O216" s="32">
        <v>4148.01</v>
      </c>
      <c r="Q216" s="100"/>
      <c r="R216" s="100"/>
    </row>
    <row r="217" spans="1:18" s="74" customFormat="1" ht="18.75" customHeight="1" x14ac:dyDescent="0.25">
      <c r="A217" s="79" t="s">
        <v>431</v>
      </c>
      <c r="B217" s="67" t="s">
        <v>432</v>
      </c>
      <c r="C217" s="55"/>
      <c r="D217" s="68"/>
      <c r="E217" s="69">
        <v>0.55000000000000004</v>
      </c>
      <c r="F217" s="70">
        <v>0.03</v>
      </c>
      <c r="G217" s="71"/>
      <c r="H217" s="72"/>
      <c r="I217" s="72"/>
      <c r="J217" s="70">
        <v>0.03</v>
      </c>
      <c r="K217" s="73">
        <v>11380</v>
      </c>
      <c r="L217" s="73">
        <v>6264</v>
      </c>
      <c r="M217" s="63"/>
      <c r="N217" s="73">
        <v>12290.400000000001</v>
      </c>
      <c r="O217" s="73">
        <v>5530.6800000000012</v>
      </c>
      <c r="Q217" s="100"/>
      <c r="R217" s="176"/>
    </row>
    <row r="218" spans="1:18" s="17" customFormat="1" ht="18.75" customHeight="1" x14ac:dyDescent="0.25">
      <c r="A218" s="78" t="s">
        <v>433</v>
      </c>
      <c r="B218" s="25" t="s">
        <v>434</v>
      </c>
      <c r="C218" s="26"/>
      <c r="D218" s="27"/>
      <c r="E218" s="28">
        <v>0.55000000000000004</v>
      </c>
      <c r="F218" s="29">
        <v>0.03</v>
      </c>
      <c r="G218" s="30"/>
      <c r="H218" s="31"/>
      <c r="I218" s="31"/>
      <c r="J218" s="29">
        <v>0.03</v>
      </c>
      <c r="K218" s="32">
        <v>14225</v>
      </c>
      <c r="L218" s="32">
        <v>7830</v>
      </c>
      <c r="M218" s="24"/>
      <c r="N218" s="32">
        <v>15363.000000000002</v>
      </c>
      <c r="O218" s="32">
        <v>6913.3500000000013</v>
      </c>
      <c r="Q218" s="100"/>
      <c r="R218" s="100"/>
    </row>
    <row r="219" spans="1:18" s="74" customFormat="1" ht="18.75" customHeight="1" x14ac:dyDescent="0.25">
      <c r="A219" s="79" t="s">
        <v>435</v>
      </c>
      <c r="B219" s="67" t="s">
        <v>436</v>
      </c>
      <c r="C219" s="55"/>
      <c r="D219" s="68"/>
      <c r="E219" s="69">
        <v>0.55000000000000004</v>
      </c>
      <c r="F219" s="70">
        <v>0.03</v>
      </c>
      <c r="G219" s="71"/>
      <c r="H219" s="72"/>
      <c r="I219" s="72"/>
      <c r="J219" s="70">
        <v>0.03</v>
      </c>
      <c r="K219" s="73">
        <v>17070</v>
      </c>
      <c r="L219" s="73">
        <v>9396</v>
      </c>
      <c r="M219" s="63"/>
      <c r="N219" s="73">
        <v>18435.600000000002</v>
      </c>
      <c r="O219" s="73">
        <v>8296.02</v>
      </c>
      <c r="Q219" s="100"/>
      <c r="R219" s="176"/>
    </row>
    <row r="220" spans="1:18" s="17" customFormat="1" ht="18.75" customHeight="1" x14ac:dyDescent="0.25">
      <c r="A220" s="64" t="s">
        <v>437</v>
      </c>
      <c r="B220" s="44"/>
      <c r="C220" s="36"/>
      <c r="D220" s="54"/>
      <c r="E220" s="38"/>
      <c r="F220" s="39"/>
      <c r="G220" s="40"/>
      <c r="H220" s="41"/>
      <c r="I220" s="41"/>
      <c r="J220" s="43"/>
      <c r="K220" s="42"/>
      <c r="L220" s="42"/>
      <c r="M220" s="43"/>
      <c r="N220" s="42"/>
      <c r="O220" s="42"/>
      <c r="Q220" s="100"/>
      <c r="R220" s="100"/>
    </row>
    <row r="221" spans="1:18" s="17" customFormat="1" ht="18.75" customHeight="1" x14ac:dyDescent="0.25">
      <c r="A221" s="24" t="s">
        <v>438</v>
      </c>
      <c r="B221" s="25" t="s">
        <v>439</v>
      </c>
      <c r="C221" s="26">
        <v>1559</v>
      </c>
      <c r="D221" s="27">
        <v>858</v>
      </c>
      <c r="E221" s="28">
        <f t="shared" si="9"/>
        <v>0.55035279025016037</v>
      </c>
      <c r="F221" s="29">
        <v>0.03</v>
      </c>
      <c r="G221" s="30">
        <v>1606</v>
      </c>
      <c r="H221" s="31">
        <f t="shared" si="10"/>
        <v>883.86658114175759</v>
      </c>
      <c r="I221" s="31"/>
      <c r="J221" s="29">
        <v>0.03</v>
      </c>
      <c r="K221" s="32">
        <v>1654</v>
      </c>
      <c r="L221" s="32">
        <v>910</v>
      </c>
      <c r="M221" s="24"/>
      <c r="N221" s="32">
        <v>1786.3200000000002</v>
      </c>
      <c r="O221" s="32">
        <v>803.84400000000005</v>
      </c>
      <c r="Q221" s="100"/>
      <c r="R221" s="100"/>
    </row>
    <row r="222" spans="1:18" s="17" customFormat="1" ht="18.75" customHeight="1" x14ac:dyDescent="0.25">
      <c r="A222" s="43" t="s">
        <v>440</v>
      </c>
      <c r="B222" s="44" t="s">
        <v>441</v>
      </c>
      <c r="C222" s="80"/>
      <c r="D222" s="37"/>
      <c r="E222" s="38"/>
      <c r="F222" s="39"/>
      <c r="G222" s="40">
        <v>0</v>
      </c>
      <c r="H222" s="41"/>
      <c r="I222" s="41"/>
      <c r="J222" s="43"/>
      <c r="K222" s="42"/>
      <c r="L222" s="42"/>
      <c r="M222" s="43"/>
      <c r="N222" s="42">
        <v>0</v>
      </c>
      <c r="O222" s="42">
        <v>0</v>
      </c>
      <c r="Q222" s="100"/>
      <c r="R222" s="100"/>
    </row>
    <row r="223" spans="1:18" s="17" customFormat="1" ht="18.75" customHeight="1" x14ac:dyDescent="0.25">
      <c r="A223" s="24" t="s">
        <v>442</v>
      </c>
      <c r="B223" s="81" t="s">
        <v>443</v>
      </c>
      <c r="C223" s="82"/>
      <c r="D223" s="27"/>
      <c r="E223" s="28"/>
      <c r="F223" s="29"/>
      <c r="G223" s="30">
        <v>0</v>
      </c>
      <c r="H223" s="31"/>
      <c r="I223" s="31"/>
      <c r="J223" s="24"/>
      <c r="K223" s="32"/>
      <c r="L223" s="32"/>
      <c r="M223" s="24"/>
      <c r="N223" s="32">
        <v>0</v>
      </c>
      <c r="O223" s="32">
        <v>0</v>
      </c>
      <c r="Q223" s="100"/>
      <c r="R223" s="100"/>
    </row>
    <row r="224" spans="1:18" s="17" customFormat="1" ht="18.75" customHeight="1" x14ac:dyDescent="0.25">
      <c r="A224" s="18" t="s">
        <v>444</v>
      </c>
      <c r="B224" s="51"/>
      <c r="C224" s="83"/>
      <c r="D224" s="20"/>
      <c r="E224" s="20"/>
      <c r="F224" s="20"/>
      <c r="G224" s="20">
        <v>0</v>
      </c>
      <c r="H224" s="20"/>
      <c r="I224" s="20"/>
      <c r="J224" s="20"/>
      <c r="K224" s="20"/>
      <c r="L224" s="20"/>
      <c r="M224" s="23"/>
      <c r="N224" s="20"/>
      <c r="O224" s="84"/>
      <c r="Q224" s="100"/>
      <c r="R224" s="100"/>
    </row>
    <row r="225" spans="1:18" s="17" customFormat="1" ht="18.75" customHeight="1" x14ac:dyDescent="0.25">
      <c r="A225" s="43" t="s">
        <v>445</v>
      </c>
      <c r="B225" s="44" t="s">
        <v>446</v>
      </c>
      <c r="C225" s="36">
        <v>11047</v>
      </c>
      <c r="D225" s="37">
        <v>6076</v>
      </c>
      <c r="E225" s="38">
        <f t="shared" si="9"/>
        <v>0.55001357834706255</v>
      </c>
      <c r="F225" s="39">
        <v>1.4999999999999999E-2</v>
      </c>
      <c r="G225" s="40">
        <v>11213</v>
      </c>
      <c r="H225" s="41">
        <f t="shared" si="10"/>
        <v>6167.3022540056127</v>
      </c>
      <c r="I225" s="41"/>
      <c r="J225" s="39">
        <v>0.03</v>
      </c>
      <c r="K225" s="42">
        <v>11549</v>
      </c>
      <c r="L225" s="42">
        <v>6352</v>
      </c>
      <c r="M225" s="43"/>
      <c r="N225" s="42">
        <v>12241.94</v>
      </c>
      <c r="O225" s="42">
        <v>5508.8730000000005</v>
      </c>
      <c r="Q225" s="100"/>
      <c r="R225" s="100"/>
    </row>
    <row r="226" spans="1:18" s="17" customFormat="1" ht="18.75" customHeight="1" x14ac:dyDescent="0.25">
      <c r="A226" s="24" t="s">
        <v>447</v>
      </c>
      <c r="B226" s="25" t="s">
        <v>448</v>
      </c>
      <c r="C226" s="26">
        <v>20942</v>
      </c>
      <c r="D226" s="27">
        <v>11519</v>
      </c>
      <c r="E226" s="28">
        <f t="shared" si="9"/>
        <v>0.55004297583802886</v>
      </c>
      <c r="F226" s="29">
        <v>1.4999999999999999E-2</v>
      </c>
      <c r="G226" s="30">
        <v>21256</v>
      </c>
      <c r="H226" s="31">
        <f t="shared" si="10"/>
        <v>11691.713494413141</v>
      </c>
      <c r="I226" s="31"/>
      <c r="J226" s="29">
        <v>0.03</v>
      </c>
      <c r="K226" s="32">
        <v>21894</v>
      </c>
      <c r="L226" s="32">
        <v>12043</v>
      </c>
      <c r="M226" s="24"/>
      <c r="N226" s="32">
        <v>23207.64</v>
      </c>
      <c r="O226" s="32">
        <v>10443.438</v>
      </c>
      <c r="Q226" s="100"/>
      <c r="R226" s="100"/>
    </row>
    <row r="227" spans="1:18" s="17" customFormat="1" ht="18.75" customHeight="1" x14ac:dyDescent="0.25">
      <c r="A227" s="43" t="s">
        <v>449</v>
      </c>
      <c r="B227" s="44" t="s">
        <v>450</v>
      </c>
      <c r="C227" s="36">
        <v>14083</v>
      </c>
      <c r="D227" s="37">
        <v>7746</v>
      </c>
      <c r="E227" s="38">
        <f t="shared" si="9"/>
        <v>0.55002485265923451</v>
      </c>
      <c r="F227" s="39">
        <v>1.4999999999999999E-2</v>
      </c>
      <c r="G227" s="40">
        <v>14294</v>
      </c>
      <c r="H227" s="41">
        <f t="shared" si="10"/>
        <v>7862.0552439110979</v>
      </c>
      <c r="I227" s="41"/>
      <c r="J227" s="39">
        <v>0.03</v>
      </c>
      <c r="K227" s="42">
        <v>14723</v>
      </c>
      <c r="L227" s="42">
        <v>8098</v>
      </c>
      <c r="M227" s="43"/>
      <c r="N227" s="42">
        <v>15606.380000000001</v>
      </c>
      <c r="O227" s="42">
        <v>7022.871000000001</v>
      </c>
      <c r="Q227" s="100"/>
      <c r="R227" s="100"/>
    </row>
    <row r="228" spans="1:18" s="17" customFormat="1" ht="18.75" customHeight="1" x14ac:dyDescent="0.25">
      <c r="A228" s="24" t="s">
        <v>451</v>
      </c>
      <c r="B228" s="25" t="s">
        <v>452</v>
      </c>
      <c r="C228" s="26">
        <v>15871</v>
      </c>
      <c r="D228" s="27">
        <v>8730</v>
      </c>
      <c r="E228" s="28">
        <f t="shared" si="9"/>
        <v>0.55005985760191545</v>
      </c>
      <c r="F228" s="29">
        <v>1.4999999999999999E-2</v>
      </c>
      <c r="G228" s="30">
        <v>16109</v>
      </c>
      <c r="H228" s="31">
        <f t="shared" si="10"/>
        <v>8860.9142461092561</v>
      </c>
      <c r="I228" s="31"/>
      <c r="J228" s="29">
        <v>0.03</v>
      </c>
      <c r="K228" s="32">
        <v>16592</v>
      </c>
      <c r="L228" s="32">
        <v>9127</v>
      </c>
      <c r="M228" s="24"/>
      <c r="N228" s="32">
        <v>17587.52</v>
      </c>
      <c r="O228" s="32">
        <v>7914.384</v>
      </c>
      <c r="Q228" s="100"/>
      <c r="R228" s="100"/>
    </row>
    <row r="229" spans="1:18" s="17" customFormat="1" ht="18.75" customHeight="1" x14ac:dyDescent="0.25">
      <c r="A229" s="43" t="s">
        <v>453</v>
      </c>
      <c r="B229" s="44" t="s">
        <v>454</v>
      </c>
      <c r="C229" s="36">
        <v>18456</v>
      </c>
      <c r="D229" s="37">
        <v>10151</v>
      </c>
      <c r="E229" s="38">
        <f t="shared" si="9"/>
        <v>0.5500108365843086</v>
      </c>
      <c r="F229" s="39">
        <v>1.4999999999999999E-2</v>
      </c>
      <c r="G229" s="40">
        <v>18733</v>
      </c>
      <c r="H229" s="41">
        <f t="shared" si="10"/>
        <v>10303.353001733853</v>
      </c>
      <c r="I229" s="41"/>
      <c r="J229" s="39">
        <v>0.03</v>
      </c>
      <c r="K229" s="42">
        <v>19295</v>
      </c>
      <c r="L229" s="42">
        <v>10612</v>
      </c>
      <c r="M229" s="43"/>
      <c r="N229" s="42">
        <v>20452.7</v>
      </c>
      <c r="O229" s="42">
        <v>9203.7150000000001</v>
      </c>
      <c r="Q229" s="100"/>
      <c r="R229" s="100"/>
    </row>
    <row r="230" spans="1:18" s="17" customFormat="1" ht="18.75" customHeight="1" x14ac:dyDescent="0.25">
      <c r="A230" s="24" t="s">
        <v>455</v>
      </c>
      <c r="B230" s="25" t="s">
        <v>456</v>
      </c>
      <c r="C230" s="26">
        <v>17333</v>
      </c>
      <c r="D230" s="27">
        <v>9534</v>
      </c>
      <c r="E230" s="28">
        <f t="shared" si="9"/>
        <v>0.55004903940460392</v>
      </c>
      <c r="F230" s="29">
        <v>1.4999999999999999E-2</v>
      </c>
      <c r="G230" s="30">
        <v>17593</v>
      </c>
      <c r="H230" s="31">
        <f t="shared" si="10"/>
        <v>9677.012750245196</v>
      </c>
      <c r="I230" s="31"/>
      <c r="J230" s="29">
        <v>0.03</v>
      </c>
      <c r="K230" s="32">
        <v>18121</v>
      </c>
      <c r="L230" s="32">
        <v>9967</v>
      </c>
      <c r="M230" s="24"/>
      <c r="N230" s="32">
        <v>19208.260000000002</v>
      </c>
      <c r="O230" s="32">
        <v>8643.7170000000006</v>
      </c>
      <c r="Q230" s="100"/>
      <c r="R230" s="100"/>
    </row>
    <row r="231" spans="1:18" s="17" customFormat="1" ht="18.75" customHeight="1" x14ac:dyDescent="0.25">
      <c r="A231" s="43" t="s">
        <v>457</v>
      </c>
      <c r="B231" s="44" t="s">
        <v>458</v>
      </c>
      <c r="C231" s="36">
        <v>19715</v>
      </c>
      <c r="D231" s="37">
        <v>10844</v>
      </c>
      <c r="E231" s="38">
        <f t="shared" si="9"/>
        <v>0.55003804209992391</v>
      </c>
      <c r="F231" s="39">
        <v>1.4999999999999999E-2</v>
      </c>
      <c r="G231" s="40">
        <v>20011</v>
      </c>
      <c r="H231" s="41">
        <f t="shared" si="10"/>
        <v>11006.811260461578</v>
      </c>
      <c r="I231" s="41"/>
      <c r="J231" s="39">
        <v>0.03</v>
      </c>
      <c r="K231" s="42">
        <v>20611</v>
      </c>
      <c r="L231" s="42">
        <v>11337</v>
      </c>
      <c r="M231" s="43"/>
      <c r="N231" s="42">
        <v>21847.66</v>
      </c>
      <c r="O231" s="42">
        <v>9831.4470000000001</v>
      </c>
      <c r="Q231" s="100"/>
      <c r="R231" s="100"/>
    </row>
    <row r="232" spans="1:18" s="17" customFormat="1" ht="18.75" customHeight="1" x14ac:dyDescent="0.25">
      <c r="A232" s="24" t="s">
        <v>459</v>
      </c>
      <c r="B232" s="25" t="s">
        <v>460</v>
      </c>
      <c r="C232" s="26">
        <v>23136</v>
      </c>
      <c r="D232" s="27">
        <v>12725</v>
      </c>
      <c r="E232" s="28">
        <f t="shared" si="9"/>
        <v>0.55000864453665288</v>
      </c>
      <c r="F232" s="29">
        <v>1.4999999999999999E-2</v>
      </c>
      <c r="G232" s="30">
        <v>23483</v>
      </c>
      <c r="H232" s="31">
        <f t="shared" si="10"/>
        <v>12915.85299965422</v>
      </c>
      <c r="I232" s="31"/>
      <c r="J232" s="29">
        <v>0.03</v>
      </c>
      <c r="K232" s="32">
        <v>24187</v>
      </c>
      <c r="L232" s="32">
        <v>13303</v>
      </c>
      <c r="M232" s="24"/>
      <c r="N232" s="32">
        <v>25638.22</v>
      </c>
      <c r="O232" s="32">
        <v>11537.199000000001</v>
      </c>
      <c r="Q232" s="100"/>
      <c r="R232" s="100"/>
    </row>
    <row r="233" spans="1:18" s="17" customFormat="1" ht="18.75" customHeight="1" x14ac:dyDescent="0.25">
      <c r="A233" s="43" t="s">
        <v>461</v>
      </c>
      <c r="B233" s="44" t="s">
        <v>462</v>
      </c>
      <c r="C233" s="36">
        <v>7872</v>
      </c>
      <c r="D233" s="37">
        <v>4330</v>
      </c>
      <c r="E233" s="38">
        <f t="shared" si="9"/>
        <v>0.55005081300813008</v>
      </c>
      <c r="F233" s="39">
        <v>1.4999999999999999E-2</v>
      </c>
      <c r="G233" s="40">
        <v>7990</v>
      </c>
      <c r="H233" s="41">
        <f t="shared" si="10"/>
        <v>4394.9059959349597</v>
      </c>
      <c r="I233" s="41"/>
      <c r="J233" s="39">
        <v>0.03</v>
      </c>
      <c r="K233" s="42">
        <v>8230</v>
      </c>
      <c r="L233" s="42">
        <v>4527</v>
      </c>
      <c r="M233" s="43"/>
      <c r="N233" s="42">
        <v>8723.8000000000011</v>
      </c>
      <c r="O233" s="42">
        <v>3925.7100000000005</v>
      </c>
      <c r="Q233" s="100"/>
      <c r="R233" s="100"/>
    </row>
    <row r="234" spans="1:18" s="17" customFormat="1" ht="18.75" customHeight="1" x14ac:dyDescent="0.25">
      <c r="A234" s="24" t="s">
        <v>463</v>
      </c>
      <c r="B234" s="25" t="s">
        <v>464</v>
      </c>
      <c r="C234" s="26">
        <v>9446</v>
      </c>
      <c r="D234" s="27">
        <v>5196</v>
      </c>
      <c r="E234" s="28">
        <f t="shared" si="9"/>
        <v>0.55007410544145674</v>
      </c>
      <c r="F234" s="29">
        <v>1.4999999999999999E-2</v>
      </c>
      <c r="G234" s="30">
        <v>9588</v>
      </c>
      <c r="H234" s="31">
        <f t="shared" si="10"/>
        <v>5274.1105229726872</v>
      </c>
      <c r="I234" s="31"/>
      <c r="J234" s="29">
        <v>0.03</v>
      </c>
      <c r="K234" s="32">
        <v>9876</v>
      </c>
      <c r="L234" s="32">
        <v>5433</v>
      </c>
      <c r="M234" s="24"/>
      <c r="N234" s="32">
        <v>10468.560000000001</v>
      </c>
      <c r="O234" s="32">
        <v>4710.8520000000008</v>
      </c>
      <c r="Q234" s="100"/>
      <c r="R234" s="100"/>
    </row>
    <row r="235" spans="1:18" s="17" customFormat="1" ht="18.75" customHeight="1" x14ac:dyDescent="0.25">
      <c r="A235" s="84" t="s">
        <v>465</v>
      </c>
      <c r="B235" s="51"/>
      <c r="C235" s="83"/>
      <c r="D235" s="20"/>
      <c r="E235" s="20"/>
      <c r="F235" s="20"/>
      <c r="G235" s="20">
        <v>0</v>
      </c>
      <c r="H235" s="20"/>
      <c r="I235" s="20"/>
      <c r="J235" s="20"/>
      <c r="K235" s="20"/>
      <c r="L235" s="20"/>
      <c r="M235" s="23"/>
      <c r="N235" s="20"/>
      <c r="O235" s="84"/>
      <c r="Q235" s="100"/>
      <c r="R235" s="100"/>
    </row>
    <row r="236" spans="1:18" s="17" customFormat="1" ht="18.75" customHeight="1" x14ac:dyDescent="0.25">
      <c r="A236" s="43" t="s">
        <v>466</v>
      </c>
      <c r="B236" s="44" t="s">
        <v>467</v>
      </c>
      <c r="C236" s="36">
        <v>1062</v>
      </c>
      <c r="D236" s="37">
        <v>585</v>
      </c>
      <c r="E236" s="38">
        <f t="shared" si="9"/>
        <v>0.55084745762711862</v>
      </c>
      <c r="F236" s="39">
        <v>0.03</v>
      </c>
      <c r="G236" s="40">
        <v>1094</v>
      </c>
      <c r="H236" s="41">
        <f t="shared" si="10"/>
        <v>602.62711864406776</v>
      </c>
      <c r="I236" s="41"/>
      <c r="J236" s="39">
        <v>0.03</v>
      </c>
      <c r="K236" s="42">
        <v>1127</v>
      </c>
      <c r="L236" s="42">
        <v>621</v>
      </c>
      <c r="M236" s="43"/>
      <c r="N236" s="42">
        <v>1217.1600000000001</v>
      </c>
      <c r="O236" s="42">
        <v>547.72200000000009</v>
      </c>
      <c r="Q236" s="100"/>
      <c r="R236" s="100"/>
    </row>
    <row r="237" spans="1:18" s="17" customFormat="1" ht="18.75" customHeight="1" x14ac:dyDescent="0.25">
      <c r="A237" s="24" t="s">
        <v>468</v>
      </c>
      <c r="B237" s="25" t="s">
        <v>469</v>
      </c>
      <c r="C237" s="26">
        <v>602</v>
      </c>
      <c r="D237" s="27">
        <v>332</v>
      </c>
      <c r="E237" s="28">
        <f t="shared" si="9"/>
        <v>0.55149501661129563</v>
      </c>
      <c r="F237" s="29">
        <v>0.03</v>
      </c>
      <c r="G237" s="30">
        <v>620</v>
      </c>
      <c r="H237" s="31">
        <f t="shared" si="10"/>
        <v>341.92691029900328</v>
      </c>
      <c r="I237" s="31"/>
      <c r="J237" s="29">
        <v>0.03</v>
      </c>
      <c r="K237" s="32">
        <v>639</v>
      </c>
      <c r="L237" s="32">
        <v>352</v>
      </c>
      <c r="M237" s="24"/>
      <c r="N237" s="32">
        <v>690.12</v>
      </c>
      <c r="O237" s="32">
        <v>310.55400000000003</v>
      </c>
      <c r="Q237" s="100"/>
      <c r="R237" s="100"/>
    </row>
    <row r="238" spans="1:18" s="17" customFormat="1" ht="18.75" customHeight="1" x14ac:dyDescent="0.25">
      <c r="A238" s="43" t="s">
        <v>470</v>
      </c>
      <c r="B238" s="44" t="s">
        <v>471</v>
      </c>
      <c r="C238" s="36">
        <v>301</v>
      </c>
      <c r="D238" s="37">
        <v>166</v>
      </c>
      <c r="E238" s="38">
        <f t="shared" si="9"/>
        <v>0.55149501661129563</v>
      </c>
      <c r="F238" s="39">
        <v>0.03</v>
      </c>
      <c r="G238" s="40">
        <v>310</v>
      </c>
      <c r="H238" s="41">
        <f t="shared" si="10"/>
        <v>170.96345514950164</v>
      </c>
      <c r="I238" s="41"/>
      <c r="J238" s="39">
        <v>0.03</v>
      </c>
      <c r="K238" s="42">
        <v>319</v>
      </c>
      <c r="L238" s="42">
        <v>176</v>
      </c>
      <c r="M238" s="43"/>
      <c r="N238" s="42">
        <v>344.52000000000004</v>
      </c>
      <c r="O238" s="42">
        <v>155.03400000000002</v>
      </c>
      <c r="Q238" s="100"/>
      <c r="R238" s="100"/>
    </row>
    <row r="239" spans="1:18" s="17" customFormat="1" ht="18.75" customHeight="1" x14ac:dyDescent="0.25">
      <c r="A239" s="24" t="s">
        <v>472</v>
      </c>
      <c r="B239" s="25" t="s">
        <v>473</v>
      </c>
      <c r="C239" s="26">
        <v>1006</v>
      </c>
      <c r="D239" s="27">
        <v>554</v>
      </c>
      <c r="E239" s="28">
        <f t="shared" si="9"/>
        <v>0.55069582504970183</v>
      </c>
      <c r="F239" s="29">
        <v>0.03</v>
      </c>
      <c r="G239" s="30">
        <v>1036</v>
      </c>
      <c r="H239" s="31">
        <f t="shared" si="10"/>
        <v>570.52087475149108</v>
      </c>
      <c r="I239" s="31"/>
      <c r="J239" s="29">
        <v>0.03</v>
      </c>
      <c r="K239" s="32">
        <v>1067</v>
      </c>
      <c r="L239" s="32">
        <v>588</v>
      </c>
      <c r="M239" s="24"/>
      <c r="N239" s="32">
        <v>1152.3600000000001</v>
      </c>
      <c r="O239" s="32">
        <v>518.56200000000013</v>
      </c>
      <c r="Q239" s="100"/>
      <c r="R239" s="100"/>
    </row>
    <row r="240" spans="1:18" s="17" customFormat="1" ht="18.75" customHeight="1" x14ac:dyDescent="0.25">
      <c r="A240" s="43" t="s">
        <v>379</v>
      </c>
      <c r="B240" s="44" t="s">
        <v>380</v>
      </c>
      <c r="C240" s="36">
        <v>932</v>
      </c>
      <c r="D240" s="37">
        <v>513</v>
      </c>
      <c r="E240" s="38">
        <f t="shared" si="9"/>
        <v>0.55042918454935619</v>
      </c>
      <c r="F240" s="39">
        <v>0.03</v>
      </c>
      <c r="G240" s="40">
        <v>960</v>
      </c>
      <c r="H240" s="41">
        <f t="shared" si="10"/>
        <v>528.41201716738192</v>
      </c>
      <c r="I240" s="41"/>
      <c r="J240" s="39">
        <v>0.03</v>
      </c>
      <c r="K240" s="42">
        <v>989</v>
      </c>
      <c r="L240" s="42">
        <v>544</v>
      </c>
      <c r="M240" s="43"/>
      <c r="N240" s="42">
        <v>1068.1200000000001</v>
      </c>
      <c r="O240" s="42">
        <v>480.65400000000005</v>
      </c>
      <c r="Q240" s="100"/>
      <c r="R240" s="100"/>
    </row>
    <row r="241" spans="1:18" s="17" customFormat="1" ht="18.75" customHeight="1" x14ac:dyDescent="0.25">
      <c r="A241" s="24" t="s">
        <v>474</v>
      </c>
      <c r="B241" s="25" t="s">
        <v>475</v>
      </c>
      <c r="C241" s="26">
        <v>511</v>
      </c>
      <c r="D241" s="27">
        <v>282</v>
      </c>
      <c r="E241" s="28">
        <f t="shared" si="9"/>
        <v>0.55185909980430525</v>
      </c>
      <c r="F241" s="29">
        <v>0.03</v>
      </c>
      <c r="G241" s="30">
        <v>526</v>
      </c>
      <c r="H241" s="31">
        <f t="shared" si="10"/>
        <v>290.27788649706457</v>
      </c>
      <c r="I241" s="31"/>
      <c r="J241" s="29">
        <v>0.03</v>
      </c>
      <c r="K241" s="32">
        <v>542</v>
      </c>
      <c r="L241" s="32">
        <v>299</v>
      </c>
      <c r="M241" s="24"/>
      <c r="N241" s="32">
        <v>585.36</v>
      </c>
      <c r="O241" s="32">
        <v>263.41200000000003</v>
      </c>
      <c r="Q241" s="100"/>
      <c r="R241" s="100"/>
    </row>
    <row r="242" spans="1:18" s="17" customFormat="1" ht="18.75" customHeight="1" x14ac:dyDescent="0.25">
      <c r="A242" s="63" t="s">
        <v>476</v>
      </c>
      <c r="B242" s="44" t="s">
        <v>477</v>
      </c>
      <c r="C242" s="36">
        <v>564</v>
      </c>
      <c r="D242" s="37">
        <v>311</v>
      </c>
      <c r="E242" s="38">
        <f t="shared" si="9"/>
        <v>0.5514184397163121</v>
      </c>
      <c r="F242" s="39">
        <v>0.03</v>
      </c>
      <c r="G242" s="40">
        <v>581</v>
      </c>
      <c r="H242" s="41">
        <f t="shared" si="10"/>
        <v>320.37411347517735</v>
      </c>
      <c r="I242" s="41"/>
      <c r="J242" s="39">
        <v>0.03</v>
      </c>
      <c r="K242" s="42">
        <v>598</v>
      </c>
      <c r="L242" s="42">
        <v>330</v>
      </c>
      <c r="M242" s="43"/>
      <c r="N242" s="42">
        <v>645.84</v>
      </c>
      <c r="O242" s="42">
        <v>290.62800000000004</v>
      </c>
      <c r="Q242" s="100"/>
      <c r="R242" s="100"/>
    </row>
    <row r="243" spans="1:18" s="17" customFormat="1" ht="18.75" customHeight="1" x14ac:dyDescent="0.25">
      <c r="A243" s="24" t="s">
        <v>478</v>
      </c>
      <c r="B243" s="25" t="s">
        <v>479</v>
      </c>
      <c r="C243" s="26">
        <v>838</v>
      </c>
      <c r="D243" s="27">
        <v>461</v>
      </c>
      <c r="E243" s="28">
        <f t="shared" si="9"/>
        <v>0.55011933174224348</v>
      </c>
      <c r="F243" s="29">
        <v>0.03</v>
      </c>
      <c r="G243" s="30">
        <v>863</v>
      </c>
      <c r="H243" s="31">
        <f t="shared" si="10"/>
        <v>474.7529832935561</v>
      </c>
      <c r="I243" s="31"/>
      <c r="J243" s="29">
        <v>0.03</v>
      </c>
      <c r="K243" s="32">
        <v>889</v>
      </c>
      <c r="L243" s="32">
        <v>489</v>
      </c>
      <c r="M243" s="24"/>
      <c r="N243" s="32">
        <v>960.12000000000012</v>
      </c>
      <c r="O243" s="32">
        <v>432.05400000000009</v>
      </c>
      <c r="Q243" s="100"/>
      <c r="R243" s="100"/>
    </row>
    <row r="244" spans="1:18" s="17" customFormat="1" ht="18.75" customHeight="1" x14ac:dyDescent="0.25">
      <c r="A244" s="43" t="s">
        <v>480</v>
      </c>
      <c r="B244" s="44" t="s">
        <v>481</v>
      </c>
      <c r="C244" s="36">
        <v>1808</v>
      </c>
      <c r="D244" s="37">
        <v>995</v>
      </c>
      <c r="E244" s="38">
        <f t="shared" si="9"/>
        <v>0.55033185840707965</v>
      </c>
      <c r="F244" s="39">
        <v>0.03</v>
      </c>
      <c r="G244" s="40">
        <v>1862</v>
      </c>
      <c r="H244" s="41">
        <f t="shared" si="10"/>
        <v>1024.7179203539822</v>
      </c>
      <c r="I244" s="41"/>
      <c r="J244" s="39">
        <v>0.03</v>
      </c>
      <c r="K244" s="42">
        <v>1918</v>
      </c>
      <c r="L244" s="42">
        <v>1056</v>
      </c>
      <c r="M244" s="43"/>
      <c r="N244" s="42">
        <v>2071.44</v>
      </c>
      <c r="O244" s="42">
        <v>932.14800000000002</v>
      </c>
      <c r="Q244" s="100"/>
      <c r="R244" s="100"/>
    </row>
    <row r="245" spans="1:18" s="17" customFormat="1" ht="18.75" customHeight="1" x14ac:dyDescent="0.25">
      <c r="A245" s="84" t="s">
        <v>482</v>
      </c>
      <c r="B245" s="51"/>
      <c r="C245" s="85"/>
      <c r="D245" s="20"/>
      <c r="E245" s="20"/>
      <c r="F245" s="20"/>
      <c r="G245" s="48">
        <v>0</v>
      </c>
      <c r="H245" s="49"/>
      <c r="I245" s="49"/>
      <c r="J245" s="23"/>
      <c r="K245" s="20"/>
      <c r="L245" s="20"/>
      <c r="M245" s="20"/>
      <c r="N245" s="20"/>
      <c r="O245" s="84"/>
      <c r="Q245" s="100"/>
      <c r="R245" s="100"/>
    </row>
    <row r="246" spans="1:18" s="17" customFormat="1" ht="18.75" customHeight="1" x14ac:dyDescent="0.25">
      <c r="A246" s="24" t="s">
        <v>483</v>
      </c>
      <c r="B246" s="25" t="s">
        <v>484</v>
      </c>
      <c r="C246" s="26">
        <v>2732</v>
      </c>
      <c r="D246" s="27">
        <v>1503</v>
      </c>
      <c r="E246" s="28">
        <f t="shared" si="9"/>
        <v>0.55014641288433386</v>
      </c>
      <c r="F246" s="29">
        <v>1.4999999999999999E-2</v>
      </c>
      <c r="G246" s="30">
        <v>2773</v>
      </c>
      <c r="H246" s="31">
        <f t="shared" si="10"/>
        <v>1525.5560029282578</v>
      </c>
      <c r="I246" s="31"/>
      <c r="J246" s="29">
        <v>0.03</v>
      </c>
      <c r="K246" s="32">
        <v>2856</v>
      </c>
      <c r="L246" s="32">
        <v>1571</v>
      </c>
      <c r="M246" s="24"/>
      <c r="N246" s="32">
        <v>3027.36</v>
      </c>
      <c r="O246" s="32">
        <v>1362.3120000000001</v>
      </c>
      <c r="Q246" s="100"/>
      <c r="R246" s="100"/>
    </row>
    <row r="247" spans="1:18" s="17" customFormat="1" ht="18.75" customHeight="1" x14ac:dyDescent="0.25">
      <c r="A247" s="43" t="s">
        <v>485</v>
      </c>
      <c r="B247" s="44" t="s">
        <v>486</v>
      </c>
      <c r="C247" s="36">
        <v>3111</v>
      </c>
      <c r="D247" s="37">
        <v>1712</v>
      </c>
      <c r="E247" s="38">
        <f t="shared" si="9"/>
        <v>0.55030536804885888</v>
      </c>
      <c r="F247" s="39">
        <v>1.4999999999999999E-2</v>
      </c>
      <c r="G247" s="40">
        <v>3158</v>
      </c>
      <c r="H247" s="41">
        <f t="shared" si="10"/>
        <v>1737.8643522982964</v>
      </c>
      <c r="I247" s="41"/>
      <c r="J247" s="39">
        <v>0.03</v>
      </c>
      <c r="K247" s="42">
        <v>3253</v>
      </c>
      <c r="L247" s="42">
        <v>1790</v>
      </c>
      <c r="M247" s="43"/>
      <c r="N247" s="42">
        <v>3448.1800000000003</v>
      </c>
      <c r="O247" s="42">
        <v>1551.6810000000003</v>
      </c>
      <c r="Q247" s="100"/>
      <c r="R247" s="100"/>
    </row>
    <row r="248" spans="1:18" s="17" customFormat="1" ht="18.75" customHeight="1" x14ac:dyDescent="0.25">
      <c r="A248" s="24" t="s">
        <v>487</v>
      </c>
      <c r="B248" s="25" t="s">
        <v>488</v>
      </c>
      <c r="C248" s="26">
        <v>3643</v>
      </c>
      <c r="D248" s="27">
        <v>2004</v>
      </c>
      <c r="E248" s="28">
        <f t="shared" si="9"/>
        <v>0.55009607466373867</v>
      </c>
      <c r="F248" s="29">
        <v>1.4999999999999999E-2</v>
      </c>
      <c r="G248" s="30">
        <v>3698</v>
      </c>
      <c r="H248" s="31">
        <f t="shared" si="10"/>
        <v>2034.2552841065055</v>
      </c>
      <c r="I248" s="31"/>
      <c r="J248" s="29">
        <v>0.03</v>
      </c>
      <c r="K248" s="32">
        <v>3809</v>
      </c>
      <c r="L248" s="32">
        <v>2095</v>
      </c>
      <c r="M248" s="24"/>
      <c r="N248" s="32">
        <v>4037.5400000000004</v>
      </c>
      <c r="O248" s="32">
        <v>1816.8930000000003</v>
      </c>
      <c r="Q248" s="100"/>
      <c r="R248" s="100"/>
    </row>
    <row r="249" spans="1:18" s="17" customFormat="1" ht="18.75" customHeight="1" x14ac:dyDescent="0.25">
      <c r="A249" s="43" t="s">
        <v>489</v>
      </c>
      <c r="B249" s="44" t="s">
        <v>490</v>
      </c>
      <c r="C249" s="36">
        <v>4389</v>
      </c>
      <c r="D249" s="37">
        <v>2414</v>
      </c>
      <c r="E249" s="38">
        <f t="shared" si="9"/>
        <v>0.55001139211665528</v>
      </c>
      <c r="F249" s="39">
        <v>1.4999999999999999E-2</v>
      </c>
      <c r="G249" s="40">
        <v>4455</v>
      </c>
      <c r="H249" s="41">
        <f t="shared" si="10"/>
        <v>2450.3007518796994</v>
      </c>
      <c r="I249" s="41"/>
      <c r="J249" s="39">
        <v>0.03</v>
      </c>
      <c r="K249" s="42">
        <v>4589</v>
      </c>
      <c r="L249" s="42">
        <v>2524</v>
      </c>
      <c r="M249" s="43"/>
      <c r="N249" s="42">
        <v>4864.34</v>
      </c>
      <c r="O249" s="42">
        <v>2188.953</v>
      </c>
      <c r="Q249" s="100"/>
      <c r="R249" s="100"/>
    </row>
    <row r="250" spans="1:18" s="17" customFormat="1" ht="18.75" customHeight="1" x14ac:dyDescent="0.25">
      <c r="A250" s="84" t="s">
        <v>491</v>
      </c>
      <c r="B250" s="51"/>
      <c r="C250" s="85"/>
      <c r="D250" s="20"/>
      <c r="E250" s="20"/>
      <c r="F250" s="20"/>
      <c r="G250" s="20">
        <v>0</v>
      </c>
      <c r="H250" s="20"/>
      <c r="I250" s="20"/>
      <c r="J250" s="20"/>
      <c r="K250" s="20"/>
      <c r="L250" s="20"/>
      <c r="M250" s="23"/>
      <c r="N250" s="20"/>
      <c r="O250" s="84"/>
      <c r="Q250" s="100"/>
      <c r="R250" s="100"/>
    </row>
    <row r="251" spans="1:18" s="17" customFormat="1" ht="18.75" customHeight="1" x14ac:dyDescent="0.25">
      <c r="A251" s="24" t="s">
        <v>492</v>
      </c>
      <c r="B251" s="86" t="s">
        <v>493</v>
      </c>
      <c r="C251" s="26">
        <v>1548</v>
      </c>
      <c r="D251" s="27">
        <v>852</v>
      </c>
      <c r="E251" s="28">
        <f t="shared" si="9"/>
        <v>0.55038759689922478</v>
      </c>
      <c r="F251" s="29">
        <v>0.03</v>
      </c>
      <c r="G251" s="30">
        <v>1594</v>
      </c>
      <c r="H251" s="31">
        <f t="shared" si="10"/>
        <v>877.31782945736427</v>
      </c>
      <c r="I251" s="31"/>
      <c r="J251" s="29">
        <v>0.03</v>
      </c>
      <c r="K251" s="32">
        <v>1642</v>
      </c>
      <c r="L251" s="32">
        <v>904</v>
      </c>
      <c r="M251" s="24"/>
      <c r="N251" s="32">
        <v>1773.3600000000001</v>
      </c>
      <c r="O251" s="32">
        <v>798.01200000000006</v>
      </c>
      <c r="Q251" s="100"/>
      <c r="R251" s="100"/>
    </row>
    <row r="252" spans="1:18" s="17" customFormat="1" ht="18.75" customHeight="1" x14ac:dyDescent="0.25">
      <c r="A252" s="43" t="s">
        <v>494</v>
      </c>
      <c r="B252" s="87" t="s">
        <v>495</v>
      </c>
      <c r="C252" s="36">
        <v>1986</v>
      </c>
      <c r="D252" s="37">
        <v>1093</v>
      </c>
      <c r="E252" s="38">
        <f t="shared" si="9"/>
        <v>0.55035246727089626</v>
      </c>
      <c r="F252" s="39">
        <v>0.03</v>
      </c>
      <c r="G252" s="40">
        <v>2046</v>
      </c>
      <c r="H252" s="41">
        <f t="shared" si="10"/>
        <v>1126.0211480362539</v>
      </c>
      <c r="I252" s="41"/>
      <c r="J252" s="39">
        <v>0.03</v>
      </c>
      <c r="K252" s="42">
        <v>2107</v>
      </c>
      <c r="L252" s="42">
        <v>1160</v>
      </c>
      <c r="M252" s="43"/>
      <c r="N252" s="42">
        <v>2275.56</v>
      </c>
      <c r="O252" s="42">
        <v>1024.002</v>
      </c>
      <c r="Q252" s="100"/>
      <c r="R252" s="100"/>
    </row>
    <row r="253" spans="1:18" s="17" customFormat="1" ht="38.25" customHeight="1" x14ac:dyDescent="0.25">
      <c r="A253" s="76" t="s">
        <v>496</v>
      </c>
      <c r="B253" s="86" t="s">
        <v>497</v>
      </c>
      <c r="C253" s="26">
        <v>5635</v>
      </c>
      <c r="D253" s="27">
        <v>3100</v>
      </c>
      <c r="E253" s="28">
        <f t="shared" si="9"/>
        <v>0.55013309671694766</v>
      </c>
      <c r="F253" s="29">
        <v>0.03</v>
      </c>
      <c r="G253" s="30">
        <v>5804</v>
      </c>
      <c r="H253" s="31">
        <f t="shared" si="10"/>
        <v>3192.9724933451644</v>
      </c>
      <c r="I253" s="31"/>
      <c r="J253" s="29">
        <v>0.03</v>
      </c>
      <c r="K253" s="32">
        <v>5978</v>
      </c>
      <c r="L253" s="32">
        <v>3289</v>
      </c>
      <c r="M253" s="24"/>
      <c r="N253" s="32">
        <v>6456.2400000000007</v>
      </c>
      <c r="O253" s="32">
        <v>2905.3080000000004</v>
      </c>
      <c r="Q253" s="100"/>
      <c r="R253" s="100"/>
    </row>
    <row r="254" spans="1:18" s="17" customFormat="1" ht="18.75" customHeight="1" x14ac:dyDescent="0.25">
      <c r="A254" s="84" t="s">
        <v>498</v>
      </c>
      <c r="B254" s="51"/>
      <c r="C254" s="85"/>
      <c r="D254" s="20"/>
      <c r="E254" s="20"/>
      <c r="F254" s="20"/>
      <c r="G254" s="20">
        <v>0</v>
      </c>
      <c r="H254" s="20"/>
      <c r="I254" s="20"/>
      <c r="J254" s="20"/>
      <c r="K254" s="20"/>
      <c r="L254" s="20"/>
      <c r="M254" s="23"/>
      <c r="N254" s="20"/>
      <c r="O254" s="84"/>
      <c r="Q254" s="100"/>
      <c r="R254" s="100"/>
    </row>
    <row r="255" spans="1:18" s="17" customFormat="1" ht="18.75" customHeight="1" x14ac:dyDescent="0.25">
      <c r="A255" s="24" t="s">
        <v>499</v>
      </c>
      <c r="B255" s="25" t="s">
        <v>500</v>
      </c>
      <c r="C255" s="26">
        <v>11271</v>
      </c>
      <c r="D255" s="27">
        <v>6200</v>
      </c>
      <c r="E255" s="28">
        <f t="shared" si="9"/>
        <v>0.55008428710850854</v>
      </c>
      <c r="F255" s="29">
        <v>1.4999999999999999E-2</v>
      </c>
      <c r="G255" s="30">
        <v>11440</v>
      </c>
      <c r="H255" s="31">
        <f t="shared" si="10"/>
        <v>6292.9642445213376</v>
      </c>
      <c r="I255" s="31"/>
      <c r="J255" s="29">
        <v>0.03</v>
      </c>
      <c r="K255" s="32">
        <v>11783</v>
      </c>
      <c r="L255" s="32">
        <v>6482</v>
      </c>
      <c r="M255" s="24"/>
      <c r="N255" s="32">
        <v>12489.980000000001</v>
      </c>
      <c r="O255" s="32">
        <v>5620.4910000000009</v>
      </c>
      <c r="Q255" s="100"/>
      <c r="R255" s="100"/>
    </row>
    <row r="256" spans="1:18" s="17" customFormat="1" ht="18.75" customHeight="1" x14ac:dyDescent="0.25">
      <c r="A256" s="43" t="s">
        <v>501</v>
      </c>
      <c r="B256" s="44" t="s">
        <v>502</v>
      </c>
      <c r="C256" s="36">
        <v>18710</v>
      </c>
      <c r="D256" s="37">
        <v>10291</v>
      </c>
      <c r="E256" s="38">
        <f t="shared" si="9"/>
        <v>0.55002672367717798</v>
      </c>
      <c r="F256" s="39">
        <v>1.4999999999999999E-2</v>
      </c>
      <c r="G256" s="40">
        <v>18991</v>
      </c>
      <c r="H256" s="41">
        <f t="shared" si="10"/>
        <v>10445.557509353286</v>
      </c>
      <c r="I256" s="41"/>
      <c r="J256" s="39">
        <v>0.03</v>
      </c>
      <c r="K256" s="42">
        <v>19561</v>
      </c>
      <c r="L256" s="42">
        <v>10759</v>
      </c>
      <c r="M256" s="43"/>
      <c r="N256" s="42">
        <v>20734.66</v>
      </c>
      <c r="O256" s="42">
        <v>9330.5969999999998</v>
      </c>
      <c r="Q256" s="100"/>
      <c r="R256" s="100"/>
    </row>
    <row r="257" spans="1:18" s="17" customFormat="1" ht="18.75" customHeight="1" x14ac:dyDescent="0.25">
      <c r="A257" s="84" t="s">
        <v>503</v>
      </c>
      <c r="B257" s="51"/>
      <c r="C257" s="85"/>
      <c r="D257" s="20"/>
      <c r="E257" s="20"/>
      <c r="F257" s="20"/>
      <c r="G257" s="20">
        <v>0</v>
      </c>
      <c r="H257" s="20"/>
      <c r="I257" s="20"/>
      <c r="J257" s="20"/>
      <c r="K257" s="20"/>
      <c r="L257" s="20"/>
      <c r="M257" s="23"/>
      <c r="N257" s="20"/>
      <c r="O257" s="84"/>
      <c r="Q257" s="100"/>
      <c r="R257" s="100"/>
    </row>
    <row r="258" spans="1:18" s="17" customFormat="1" ht="18.75" customHeight="1" x14ac:dyDescent="0.25">
      <c r="A258" s="24" t="s">
        <v>504</v>
      </c>
      <c r="B258" s="25" t="s">
        <v>505</v>
      </c>
      <c r="C258" s="26">
        <v>22547</v>
      </c>
      <c r="D258" s="27">
        <v>12401</v>
      </c>
      <c r="E258" s="28">
        <f t="shared" si="9"/>
        <v>0.55000665276976979</v>
      </c>
      <c r="F258" s="29">
        <v>1.4999999999999999E-2</v>
      </c>
      <c r="G258" s="30">
        <v>22885</v>
      </c>
      <c r="H258" s="31">
        <f t="shared" si="10"/>
        <v>12586.902248636181</v>
      </c>
      <c r="I258" s="31"/>
      <c r="J258" s="29">
        <v>0.03</v>
      </c>
      <c r="K258" s="32">
        <v>23572</v>
      </c>
      <c r="L258" s="32">
        <v>12965</v>
      </c>
      <c r="M258" s="24"/>
      <c r="N258" s="32">
        <v>24986.32</v>
      </c>
      <c r="O258" s="32">
        <v>11243.844000000001</v>
      </c>
      <c r="Q258" s="100"/>
      <c r="R258" s="100"/>
    </row>
    <row r="259" spans="1:18" s="17" customFormat="1" ht="18.75" customHeight="1" x14ac:dyDescent="0.25">
      <c r="A259" s="43" t="s">
        <v>506</v>
      </c>
      <c r="B259" s="44" t="s">
        <v>507</v>
      </c>
      <c r="C259" s="36">
        <v>29975</v>
      </c>
      <c r="D259" s="37">
        <v>16487</v>
      </c>
      <c r="E259" s="38">
        <f t="shared" si="9"/>
        <v>0.55002502085070892</v>
      </c>
      <c r="F259" s="39">
        <v>1.4999999999999999E-2</v>
      </c>
      <c r="G259" s="40">
        <v>30425</v>
      </c>
      <c r="H259" s="41">
        <f t="shared" si="10"/>
        <v>16734.51125938282</v>
      </c>
      <c r="I259" s="41"/>
      <c r="J259" s="39">
        <v>0.03</v>
      </c>
      <c r="K259" s="42">
        <v>31338</v>
      </c>
      <c r="L259" s="42">
        <v>17237</v>
      </c>
      <c r="M259" s="43"/>
      <c r="N259" s="42">
        <v>33218.28</v>
      </c>
      <c r="O259" s="42">
        <v>14948.226000000001</v>
      </c>
      <c r="Q259" s="100"/>
      <c r="R259" s="100"/>
    </row>
    <row r="260" spans="1:18" s="17" customFormat="1" ht="18.75" customHeight="1" x14ac:dyDescent="0.25">
      <c r="A260" s="24" t="s">
        <v>508</v>
      </c>
      <c r="B260" s="25" t="s">
        <v>509</v>
      </c>
      <c r="C260" s="26">
        <v>37410</v>
      </c>
      <c r="D260" s="27">
        <v>20576</v>
      </c>
      <c r="E260" s="28">
        <f t="shared" si="9"/>
        <v>0.55001336541031809</v>
      </c>
      <c r="F260" s="29">
        <v>1.4999999999999999E-2</v>
      </c>
      <c r="G260" s="30">
        <v>37971</v>
      </c>
      <c r="H260" s="31">
        <f t="shared" si="10"/>
        <v>20884.557497995189</v>
      </c>
      <c r="I260" s="31"/>
      <c r="J260" s="29">
        <v>0.03</v>
      </c>
      <c r="K260" s="32">
        <v>39110</v>
      </c>
      <c r="L260" s="32">
        <v>21511</v>
      </c>
      <c r="M260" s="24"/>
      <c r="N260" s="32">
        <v>41456.6</v>
      </c>
      <c r="O260" s="32">
        <v>18655.47</v>
      </c>
      <c r="Q260" s="100"/>
      <c r="R260" s="100"/>
    </row>
    <row r="261" spans="1:18" s="17" customFormat="1" ht="18.75" customHeight="1" x14ac:dyDescent="0.25">
      <c r="A261" s="84" t="s">
        <v>510</v>
      </c>
      <c r="B261" s="51"/>
      <c r="C261" s="85"/>
      <c r="D261" s="20"/>
      <c r="E261" s="20"/>
      <c r="F261" s="20"/>
      <c r="G261" s="20">
        <v>0</v>
      </c>
      <c r="H261" s="20"/>
      <c r="I261" s="20"/>
      <c r="J261" s="20"/>
      <c r="K261" s="20"/>
      <c r="L261" s="20"/>
      <c r="M261" s="23"/>
      <c r="N261" s="20"/>
      <c r="O261" s="84"/>
      <c r="Q261" s="100"/>
      <c r="R261" s="100"/>
    </row>
    <row r="262" spans="1:18" s="17" customFormat="1" ht="18.75" customHeight="1" x14ac:dyDescent="0.25">
      <c r="A262" s="43" t="s">
        <v>511</v>
      </c>
      <c r="B262" s="44" t="s">
        <v>512</v>
      </c>
      <c r="C262" s="36">
        <v>9167</v>
      </c>
      <c r="D262" s="54">
        <v>3605</v>
      </c>
      <c r="E262" s="38">
        <f t="shared" si="9"/>
        <v>0.39325842696629215</v>
      </c>
      <c r="F262" s="39"/>
      <c r="G262" s="40">
        <v>9167</v>
      </c>
      <c r="H262" s="41">
        <f t="shared" si="10"/>
        <v>3605</v>
      </c>
      <c r="I262" s="41"/>
      <c r="J262" s="39"/>
      <c r="K262" s="42">
        <v>9167</v>
      </c>
      <c r="L262" s="42">
        <v>3605</v>
      </c>
      <c r="M262" s="43"/>
      <c r="N262" s="42">
        <v>9231.5400000000009</v>
      </c>
      <c r="O262" s="42">
        <v>4154.1930000000002</v>
      </c>
      <c r="P262" s="33"/>
      <c r="Q262" s="100"/>
      <c r="R262" s="100"/>
    </row>
    <row r="263" spans="1:18" s="17" customFormat="1" ht="18.75" customHeight="1" x14ac:dyDescent="0.25">
      <c r="A263" s="84" t="s">
        <v>513</v>
      </c>
      <c r="B263" s="51"/>
      <c r="C263" s="85"/>
      <c r="D263" s="20"/>
      <c r="E263" s="20"/>
      <c r="F263" s="20"/>
      <c r="G263" s="20">
        <v>0</v>
      </c>
      <c r="H263" s="20"/>
      <c r="I263" s="20"/>
      <c r="J263" s="20"/>
      <c r="K263" s="20"/>
      <c r="L263" s="20"/>
      <c r="M263" s="23"/>
      <c r="N263" s="20"/>
      <c r="O263" s="84"/>
      <c r="Q263" s="100"/>
      <c r="R263" s="100"/>
    </row>
    <row r="264" spans="1:18" s="17" customFormat="1" ht="18.75" customHeight="1" x14ac:dyDescent="0.25">
      <c r="A264" s="24" t="s">
        <v>514</v>
      </c>
      <c r="B264" s="25" t="s">
        <v>515</v>
      </c>
      <c r="C264" s="26">
        <v>615</v>
      </c>
      <c r="D264" s="27">
        <v>339</v>
      </c>
      <c r="E264" s="28">
        <f t="shared" si="9"/>
        <v>0.551219512195122</v>
      </c>
      <c r="F264" s="29">
        <v>0.03</v>
      </c>
      <c r="G264" s="30">
        <v>633</v>
      </c>
      <c r="H264" s="31">
        <f t="shared" si="10"/>
        <v>348.92195121951221</v>
      </c>
      <c r="I264" s="31"/>
      <c r="J264" s="29">
        <v>0.03</v>
      </c>
      <c r="K264" s="32">
        <v>652</v>
      </c>
      <c r="L264" s="32">
        <v>359</v>
      </c>
      <c r="M264" s="24"/>
      <c r="N264" s="32">
        <v>704.16000000000008</v>
      </c>
      <c r="O264" s="32">
        <v>316.87200000000007</v>
      </c>
      <c r="Q264" s="100"/>
      <c r="R264" s="100"/>
    </row>
    <row r="265" spans="1:18" s="17" customFormat="1" ht="18.75" customHeight="1" x14ac:dyDescent="0.25">
      <c r="A265" s="43" t="s">
        <v>516</v>
      </c>
      <c r="B265" s="44" t="s">
        <v>517</v>
      </c>
      <c r="C265" s="36">
        <v>509</v>
      </c>
      <c r="D265" s="37">
        <v>280</v>
      </c>
      <c r="E265" s="38">
        <f t="shared" si="9"/>
        <v>0.55009823182711204</v>
      </c>
      <c r="F265" s="39">
        <v>0.03</v>
      </c>
      <c r="G265" s="40">
        <v>524</v>
      </c>
      <c r="H265" s="41">
        <f t="shared" si="10"/>
        <v>288.25147347740671</v>
      </c>
      <c r="I265" s="41"/>
      <c r="J265" s="39">
        <v>0.03</v>
      </c>
      <c r="K265" s="42">
        <v>540</v>
      </c>
      <c r="L265" s="42">
        <v>297</v>
      </c>
      <c r="M265" s="43"/>
      <c r="N265" s="42">
        <v>583.20000000000005</v>
      </c>
      <c r="O265" s="42">
        <v>262.44000000000005</v>
      </c>
      <c r="Q265" s="100"/>
      <c r="R265" s="100"/>
    </row>
    <row r="266" spans="1:18" s="17" customFormat="1" ht="18.75" customHeight="1" x14ac:dyDescent="0.25">
      <c r="A266" s="24" t="s">
        <v>518</v>
      </c>
      <c r="B266" s="25" t="s">
        <v>519</v>
      </c>
      <c r="C266" s="26">
        <v>752</v>
      </c>
      <c r="D266" s="27">
        <v>414</v>
      </c>
      <c r="E266" s="28">
        <f t="shared" si="9"/>
        <v>0.55053191489361697</v>
      </c>
      <c r="F266" s="29">
        <v>0.03</v>
      </c>
      <c r="G266" s="30">
        <v>775</v>
      </c>
      <c r="H266" s="31">
        <f t="shared" si="10"/>
        <v>426.66223404255317</v>
      </c>
      <c r="I266" s="31"/>
      <c r="J266" s="29">
        <v>0.03</v>
      </c>
      <c r="K266" s="32">
        <v>798</v>
      </c>
      <c r="L266" s="32">
        <v>439</v>
      </c>
      <c r="M266" s="24"/>
      <c r="N266" s="32">
        <v>861.84</v>
      </c>
      <c r="O266" s="32">
        <v>387.82800000000003</v>
      </c>
      <c r="Q266" s="100"/>
      <c r="R266" s="100"/>
    </row>
    <row r="267" spans="1:18" s="17" customFormat="1" ht="18.75" customHeight="1" x14ac:dyDescent="0.25">
      <c r="A267" s="43" t="s">
        <v>520</v>
      </c>
      <c r="B267" s="44" t="s">
        <v>521</v>
      </c>
      <c r="C267" s="36">
        <v>396</v>
      </c>
      <c r="D267" s="37">
        <v>218</v>
      </c>
      <c r="E267" s="38">
        <f t="shared" si="9"/>
        <v>0.5505050505050505</v>
      </c>
      <c r="F267" s="39">
        <v>0.03</v>
      </c>
      <c r="G267" s="40">
        <v>408</v>
      </c>
      <c r="H267" s="41">
        <f t="shared" si="10"/>
        <v>224.60606060606059</v>
      </c>
      <c r="I267" s="41"/>
      <c r="J267" s="39">
        <v>0.03</v>
      </c>
      <c r="K267" s="42">
        <v>420</v>
      </c>
      <c r="L267" s="42">
        <v>231</v>
      </c>
      <c r="M267" s="43"/>
      <c r="N267" s="42">
        <v>453.6</v>
      </c>
      <c r="O267" s="42">
        <v>204.12</v>
      </c>
      <c r="Q267" s="100"/>
      <c r="R267" s="100"/>
    </row>
    <row r="268" spans="1:18" s="17" customFormat="1" ht="18.75" customHeight="1" x14ac:dyDescent="0.25">
      <c r="A268" s="84" t="s">
        <v>522</v>
      </c>
      <c r="B268" s="51"/>
      <c r="C268" s="85"/>
      <c r="D268" s="20"/>
      <c r="E268" s="20"/>
      <c r="F268" s="20"/>
      <c r="G268" s="20">
        <v>0</v>
      </c>
      <c r="H268" s="20"/>
      <c r="I268" s="20"/>
      <c r="J268" s="20"/>
      <c r="K268" s="20"/>
      <c r="L268" s="20"/>
      <c r="M268" s="23"/>
      <c r="N268" s="20"/>
      <c r="O268" s="84"/>
      <c r="Q268" s="100"/>
      <c r="R268" s="100"/>
    </row>
    <row r="269" spans="1:18" s="17" customFormat="1" ht="18.75" customHeight="1" x14ac:dyDescent="0.25">
      <c r="A269" s="24" t="s">
        <v>523</v>
      </c>
      <c r="B269" s="25" t="s">
        <v>524</v>
      </c>
      <c r="C269" s="26">
        <v>6897</v>
      </c>
      <c r="D269" s="27">
        <v>3794</v>
      </c>
      <c r="E269" s="28">
        <f t="shared" si="9"/>
        <v>0.55009424387414818</v>
      </c>
      <c r="F269" s="29">
        <v>1.4999999999999999E-2</v>
      </c>
      <c r="G269" s="30">
        <v>7000</v>
      </c>
      <c r="H269" s="31">
        <f t="shared" si="10"/>
        <v>3850.6597071190372</v>
      </c>
      <c r="I269" s="31"/>
      <c r="J269" s="29">
        <v>0.03</v>
      </c>
      <c r="K269" s="32">
        <v>7210</v>
      </c>
      <c r="L269" s="32">
        <v>3966</v>
      </c>
      <c r="M269" s="24"/>
      <c r="N269" s="32">
        <v>7786.8</v>
      </c>
      <c r="O269" s="32">
        <v>3504.06</v>
      </c>
      <c r="Q269" s="100"/>
      <c r="R269" s="100"/>
    </row>
    <row r="270" spans="1:18" s="17" customFormat="1" ht="18.75" customHeight="1" x14ac:dyDescent="0.25">
      <c r="A270" s="43" t="s">
        <v>525</v>
      </c>
      <c r="B270" s="44" t="s">
        <v>526</v>
      </c>
      <c r="C270" s="36">
        <v>9006</v>
      </c>
      <c r="D270" s="37">
        <v>3542</v>
      </c>
      <c r="E270" s="38">
        <f t="shared" si="9"/>
        <v>0.39329335998223408</v>
      </c>
      <c r="F270" s="39"/>
      <c r="G270" s="40">
        <v>9006</v>
      </c>
      <c r="H270" s="41">
        <f t="shared" si="10"/>
        <v>3542</v>
      </c>
      <c r="I270" s="41"/>
      <c r="J270" s="39"/>
      <c r="K270" s="42">
        <v>9006</v>
      </c>
      <c r="L270" s="42">
        <v>3542</v>
      </c>
      <c r="M270" s="43"/>
      <c r="N270" s="42">
        <v>8812.68</v>
      </c>
      <c r="O270" s="42">
        <v>3965.7060000000001</v>
      </c>
      <c r="P270" s="33"/>
      <c r="Q270" s="100"/>
      <c r="R270" s="100"/>
    </row>
    <row r="271" spans="1:18" s="17" customFormat="1" ht="18.75" customHeight="1" x14ac:dyDescent="0.25">
      <c r="A271" s="24" t="s">
        <v>527</v>
      </c>
      <c r="B271" s="25" t="s">
        <v>528</v>
      </c>
      <c r="C271" s="26">
        <v>11870</v>
      </c>
      <c r="D271" s="27">
        <v>6529</v>
      </c>
      <c r="E271" s="28">
        <f t="shared" si="9"/>
        <v>0.55004212299915756</v>
      </c>
      <c r="F271" s="29">
        <v>1.4999999999999999E-2</v>
      </c>
      <c r="G271" s="30">
        <v>12048</v>
      </c>
      <c r="H271" s="31">
        <f t="shared" si="10"/>
        <v>6626.9074978938506</v>
      </c>
      <c r="I271" s="31"/>
      <c r="J271" s="29">
        <v>0.03</v>
      </c>
      <c r="K271" s="32">
        <v>12409</v>
      </c>
      <c r="L271" s="32">
        <v>6825</v>
      </c>
      <c r="M271" s="24"/>
      <c r="N271" s="32">
        <v>13401.720000000001</v>
      </c>
      <c r="O271" s="32">
        <v>6030.7740000000003</v>
      </c>
      <c r="Q271" s="100"/>
      <c r="R271" s="100"/>
    </row>
    <row r="272" spans="1:18" s="17" customFormat="1" ht="18.75" customHeight="1" x14ac:dyDescent="0.25">
      <c r="A272" s="43" t="s">
        <v>529</v>
      </c>
      <c r="B272" s="44" t="s">
        <v>530</v>
      </c>
      <c r="C272" s="36">
        <v>14924</v>
      </c>
      <c r="D272" s="37">
        <v>8209</v>
      </c>
      <c r="E272" s="38">
        <f t="shared" si="9"/>
        <v>0.55005360493165367</v>
      </c>
      <c r="F272" s="39">
        <v>1.4999999999999999E-2</v>
      </c>
      <c r="G272" s="40">
        <v>15148</v>
      </c>
      <c r="H272" s="41">
        <f t="shared" si="10"/>
        <v>8332.2120075046896</v>
      </c>
      <c r="I272" s="41"/>
      <c r="J272" s="39">
        <v>0.03</v>
      </c>
      <c r="K272" s="42">
        <v>15602</v>
      </c>
      <c r="L272" s="42">
        <v>8582</v>
      </c>
      <c r="M272" s="43"/>
      <c r="N272" s="42">
        <v>16850.16</v>
      </c>
      <c r="O272" s="42">
        <v>7582.5720000000001</v>
      </c>
      <c r="Q272" s="100"/>
      <c r="R272" s="100"/>
    </row>
    <row r="273" spans="1:18" s="17" customFormat="1" ht="18.75" customHeight="1" x14ac:dyDescent="0.25">
      <c r="A273" s="24" t="s">
        <v>531</v>
      </c>
      <c r="B273" s="25" t="s">
        <v>532</v>
      </c>
      <c r="C273" s="26">
        <v>18023</v>
      </c>
      <c r="D273" s="27">
        <v>9913</v>
      </c>
      <c r="E273" s="28">
        <f t="shared" si="9"/>
        <v>0.55001941963047218</v>
      </c>
      <c r="F273" s="29">
        <v>1.4999999999999999E-2</v>
      </c>
      <c r="G273" s="30">
        <v>18293</v>
      </c>
      <c r="H273" s="31">
        <f t="shared" si="10"/>
        <v>10061.505243300227</v>
      </c>
      <c r="I273" s="31"/>
      <c r="J273" s="29">
        <v>0.03</v>
      </c>
      <c r="K273" s="32">
        <v>18842</v>
      </c>
      <c r="L273" s="32">
        <v>10363</v>
      </c>
      <c r="M273" s="24"/>
      <c r="N273" s="32">
        <v>20349.36</v>
      </c>
      <c r="O273" s="32">
        <v>9157.2120000000014</v>
      </c>
      <c r="Q273" s="100"/>
      <c r="R273" s="100"/>
    </row>
    <row r="274" spans="1:18" s="17" customFormat="1" ht="18.75" customHeight="1" x14ac:dyDescent="0.25">
      <c r="A274" s="43" t="s">
        <v>533</v>
      </c>
      <c r="B274" s="44" t="s">
        <v>534</v>
      </c>
      <c r="C274" s="36">
        <v>21561</v>
      </c>
      <c r="D274" s="37">
        <v>11859</v>
      </c>
      <c r="E274" s="38">
        <f t="shared" si="9"/>
        <v>0.55002087101711428</v>
      </c>
      <c r="F274" s="39">
        <v>1.4999999999999999E-2</v>
      </c>
      <c r="G274" s="40">
        <v>21884</v>
      </c>
      <c r="H274" s="41">
        <f t="shared" si="10"/>
        <v>12036.656741338529</v>
      </c>
      <c r="I274" s="41"/>
      <c r="J274" s="39">
        <v>0.03</v>
      </c>
      <c r="K274" s="42">
        <v>22541</v>
      </c>
      <c r="L274" s="42">
        <v>12398</v>
      </c>
      <c r="M274" s="43"/>
      <c r="N274" s="42">
        <v>24344.280000000002</v>
      </c>
      <c r="O274" s="42">
        <v>10954.926000000001</v>
      </c>
      <c r="Q274" s="100"/>
      <c r="R274" s="100"/>
    </row>
    <row r="275" spans="1:18" s="17" customFormat="1" ht="18.75" customHeight="1" x14ac:dyDescent="0.25">
      <c r="A275" s="84" t="s">
        <v>535</v>
      </c>
      <c r="B275" s="51"/>
      <c r="C275" s="85"/>
      <c r="D275" s="20"/>
      <c r="E275" s="20"/>
      <c r="F275" s="20"/>
      <c r="G275" s="20">
        <v>0</v>
      </c>
      <c r="H275" s="20"/>
      <c r="I275" s="20"/>
      <c r="J275" s="20"/>
      <c r="K275" s="20"/>
      <c r="L275" s="20"/>
      <c r="M275" s="23"/>
      <c r="N275" s="20"/>
      <c r="O275" s="84"/>
      <c r="Q275" s="100"/>
      <c r="R275" s="100"/>
    </row>
    <row r="276" spans="1:18" s="17" customFormat="1" ht="18.75" customHeight="1" x14ac:dyDescent="0.25">
      <c r="A276" s="78" t="s">
        <v>536</v>
      </c>
      <c r="B276" s="25" t="s">
        <v>537</v>
      </c>
      <c r="C276" s="26">
        <v>504</v>
      </c>
      <c r="D276" s="27">
        <v>278</v>
      </c>
      <c r="E276" s="28">
        <f t="shared" si="9"/>
        <v>0.55158730158730163</v>
      </c>
      <c r="F276" s="29">
        <v>0.03</v>
      </c>
      <c r="G276" s="30">
        <v>519</v>
      </c>
      <c r="H276" s="31">
        <f t="shared" si="10"/>
        <v>286.27380952380952</v>
      </c>
      <c r="I276" s="31"/>
      <c r="J276" s="29">
        <v>0.03</v>
      </c>
      <c r="K276" s="32">
        <v>535</v>
      </c>
      <c r="L276" s="32">
        <v>295</v>
      </c>
      <c r="M276" s="24"/>
      <c r="N276" s="32">
        <v>577.80000000000007</v>
      </c>
      <c r="O276" s="32">
        <v>260.01000000000005</v>
      </c>
      <c r="Q276" s="100"/>
      <c r="R276" s="100"/>
    </row>
    <row r="277" spans="1:18" s="17" customFormat="1" ht="18.75" customHeight="1" x14ac:dyDescent="0.25">
      <c r="A277" s="43" t="s">
        <v>538</v>
      </c>
      <c r="B277" s="44" t="s">
        <v>539</v>
      </c>
      <c r="C277" s="36">
        <v>685</v>
      </c>
      <c r="D277" s="37">
        <v>377</v>
      </c>
      <c r="E277" s="38">
        <f t="shared" si="9"/>
        <v>0.55036496350364961</v>
      </c>
      <c r="F277" s="39">
        <v>0.03</v>
      </c>
      <c r="G277" s="40">
        <v>706</v>
      </c>
      <c r="H277" s="41">
        <f t="shared" si="10"/>
        <v>388.55766423357665</v>
      </c>
      <c r="I277" s="41"/>
      <c r="J277" s="39">
        <v>0.03</v>
      </c>
      <c r="K277" s="42">
        <v>727</v>
      </c>
      <c r="L277" s="42">
        <v>400</v>
      </c>
      <c r="M277" s="43"/>
      <c r="N277" s="42">
        <v>785.16000000000008</v>
      </c>
      <c r="O277" s="42">
        <v>353.32200000000006</v>
      </c>
      <c r="Q277" s="100"/>
      <c r="R277" s="100"/>
    </row>
    <row r="278" spans="1:18" s="17" customFormat="1" ht="18.75" customHeight="1" x14ac:dyDescent="0.25">
      <c r="A278" s="24" t="s">
        <v>540</v>
      </c>
      <c r="B278" s="25" t="s">
        <v>541</v>
      </c>
      <c r="C278" s="26">
        <v>716</v>
      </c>
      <c r="D278" s="27">
        <v>394</v>
      </c>
      <c r="E278" s="28">
        <f t="shared" si="9"/>
        <v>0.55027932960893855</v>
      </c>
      <c r="F278" s="29">
        <v>0.03</v>
      </c>
      <c r="G278" s="30">
        <v>737</v>
      </c>
      <c r="H278" s="31">
        <f t="shared" si="10"/>
        <v>405.5558659217877</v>
      </c>
      <c r="I278" s="31"/>
      <c r="J278" s="29">
        <v>0.03</v>
      </c>
      <c r="K278" s="32">
        <v>759</v>
      </c>
      <c r="L278" s="32">
        <v>418</v>
      </c>
      <c r="M278" s="24"/>
      <c r="N278" s="32">
        <v>819.72</v>
      </c>
      <c r="O278" s="32">
        <v>368.87400000000002</v>
      </c>
      <c r="Q278" s="100"/>
      <c r="R278" s="100"/>
    </row>
    <row r="279" spans="1:18" s="17" customFormat="1" ht="18.75" customHeight="1" x14ac:dyDescent="0.25">
      <c r="A279" s="43" t="s">
        <v>542</v>
      </c>
      <c r="B279" s="44" t="s">
        <v>543</v>
      </c>
      <c r="C279" s="36">
        <v>828</v>
      </c>
      <c r="D279" s="37">
        <v>456</v>
      </c>
      <c r="E279" s="38">
        <f t="shared" si="9"/>
        <v>0.55072463768115942</v>
      </c>
      <c r="F279" s="39">
        <v>0.03</v>
      </c>
      <c r="G279" s="40">
        <v>853</v>
      </c>
      <c r="H279" s="41">
        <f t="shared" si="10"/>
        <v>469.768115942029</v>
      </c>
      <c r="I279" s="41"/>
      <c r="J279" s="39">
        <v>0.03</v>
      </c>
      <c r="K279" s="42">
        <v>879</v>
      </c>
      <c r="L279" s="42">
        <v>484</v>
      </c>
      <c r="M279" s="43"/>
      <c r="N279" s="42">
        <v>949.32</v>
      </c>
      <c r="O279" s="42">
        <v>427.19400000000002</v>
      </c>
      <c r="Q279" s="100"/>
      <c r="R279" s="100"/>
    </row>
    <row r="280" spans="1:18" s="17" customFormat="1" ht="18.75" customHeight="1" x14ac:dyDescent="0.25">
      <c r="A280" s="24" t="s">
        <v>544</v>
      </c>
      <c r="B280" s="25" t="s">
        <v>545</v>
      </c>
      <c r="C280" s="26">
        <v>895</v>
      </c>
      <c r="D280" s="27">
        <v>493</v>
      </c>
      <c r="E280" s="28">
        <f t="shared" si="9"/>
        <v>0.55083798882681567</v>
      </c>
      <c r="F280" s="29">
        <v>0.03</v>
      </c>
      <c r="G280" s="30">
        <v>922</v>
      </c>
      <c r="H280" s="31">
        <f t="shared" si="10"/>
        <v>507.87262569832404</v>
      </c>
      <c r="I280" s="31"/>
      <c r="J280" s="29">
        <v>0.03</v>
      </c>
      <c r="K280" s="32">
        <v>950</v>
      </c>
      <c r="L280" s="32">
        <v>523</v>
      </c>
      <c r="M280" s="24"/>
      <c r="N280" s="32">
        <v>1026</v>
      </c>
      <c r="O280" s="32">
        <v>461.7</v>
      </c>
      <c r="Q280" s="100"/>
      <c r="R280" s="100"/>
    </row>
    <row r="281" spans="1:18" s="17" customFormat="1" ht="18.75" customHeight="1" x14ac:dyDescent="0.25">
      <c r="A281" s="43" t="s">
        <v>546</v>
      </c>
      <c r="B281" s="44" t="s">
        <v>547</v>
      </c>
      <c r="C281" s="36">
        <v>1002</v>
      </c>
      <c r="D281" s="37">
        <v>552</v>
      </c>
      <c r="E281" s="38">
        <f t="shared" si="9"/>
        <v>0.55089820359281438</v>
      </c>
      <c r="F281" s="39">
        <v>0.03</v>
      </c>
      <c r="G281" s="40">
        <v>1032</v>
      </c>
      <c r="H281" s="41">
        <f t="shared" si="10"/>
        <v>568.5269461077844</v>
      </c>
      <c r="I281" s="41"/>
      <c r="J281" s="39">
        <v>0.03</v>
      </c>
      <c r="K281" s="42">
        <v>1063</v>
      </c>
      <c r="L281" s="42">
        <v>586</v>
      </c>
      <c r="M281" s="43"/>
      <c r="N281" s="42">
        <v>1148.04</v>
      </c>
      <c r="O281" s="42">
        <v>516.61800000000005</v>
      </c>
      <c r="Q281" s="100"/>
      <c r="R281" s="100"/>
    </row>
    <row r="282" spans="1:18" s="17" customFormat="1" ht="18.75" customHeight="1" x14ac:dyDescent="0.25">
      <c r="A282" s="24" t="s">
        <v>514</v>
      </c>
      <c r="B282" s="25" t="s">
        <v>548</v>
      </c>
      <c r="C282" s="26">
        <v>615</v>
      </c>
      <c r="D282" s="27">
        <v>339</v>
      </c>
      <c r="E282" s="28">
        <f t="shared" si="9"/>
        <v>0.551219512195122</v>
      </c>
      <c r="F282" s="29">
        <v>0.03</v>
      </c>
      <c r="G282" s="30">
        <v>633</v>
      </c>
      <c r="H282" s="31">
        <f t="shared" si="10"/>
        <v>348.92195121951221</v>
      </c>
      <c r="I282" s="31"/>
      <c r="J282" s="29">
        <v>0.03</v>
      </c>
      <c r="K282" s="32">
        <v>652</v>
      </c>
      <c r="L282" s="32">
        <v>359</v>
      </c>
      <c r="M282" s="24"/>
      <c r="N282" s="32">
        <v>704.16000000000008</v>
      </c>
      <c r="O282" s="32">
        <v>316.87200000000007</v>
      </c>
      <c r="Q282" s="100"/>
      <c r="R282" s="100"/>
    </row>
    <row r="283" spans="1:18" s="17" customFormat="1" ht="29.25" customHeight="1" x14ac:dyDescent="0.25">
      <c r="A283" s="88" t="s">
        <v>549</v>
      </c>
      <c r="B283" s="44" t="s">
        <v>550</v>
      </c>
      <c r="C283" s="36">
        <v>509</v>
      </c>
      <c r="D283" s="37">
        <v>280</v>
      </c>
      <c r="E283" s="38">
        <f t="shared" ref="E283:E336" si="11">+D283/C283</f>
        <v>0.55009823182711204</v>
      </c>
      <c r="F283" s="39">
        <v>0.03</v>
      </c>
      <c r="G283" s="40">
        <v>524</v>
      </c>
      <c r="H283" s="41">
        <f t="shared" ref="H283:H336" si="12">+G283*E283</f>
        <v>288.25147347740671</v>
      </c>
      <c r="I283" s="41"/>
      <c r="J283" s="39">
        <v>0.03</v>
      </c>
      <c r="K283" s="42">
        <v>540</v>
      </c>
      <c r="L283" s="42">
        <v>297</v>
      </c>
      <c r="M283" s="43"/>
      <c r="N283" s="42">
        <v>583.20000000000005</v>
      </c>
      <c r="O283" s="42">
        <v>262.44000000000005</v>
      </c>
      <c r="Q283" s="100"/>
      <c r="R283" s="100"/>
    </row>
    <row r="284" spans="1:18" s="17" customFormat="1" ht="27" customHeight="1" x14ac:dyDescent="0.25">
      <c r="A284" s="76" t="s">
        <v>551</v>
      </c>
      <c r="B284" s="25" t="s">
        <v>552</v>
      </c>
      <c r="C284" s="26">
        <v>716</v>
      </c>
      <c r="D284" s="27">
        <v>394</v>
      </c>
      <c r="E284" s="28">
        <f t="shared" si="11"/>
        <v>0.55027932960893855</v>
      </c>
      <c r="F284" s="29">
        <v>0.03</v>
      </c>
      <c r="G284" s="30">
        <v>737</v>
      </c>
      <c r="H284" s="31">
        <f t="shared" si="12"/>
        <v>405.5558659217877</v>
      </c>
      <c r="I284" s="31"/>
      <c r="J284" s="29">
        <v>0.03</v>
      </c>
      <c r="K284" s="32">
        <v>759</v>
      </c>
      <c r="L284" s="32">
        <v>418</v>
      </c>
      <c r="M284" s="24"/>
      <c r="N284" s="32">
        <v>819.72</v>
      </c>
      <c r="O284" s="32">
        <v>368.87400000000002</v>
      </c>
      <c r="Q284" s="100"/>
      <c r="R284" s="100"/>
    </row>
    <row r="285" spans="1:18" s="17" customFormat="1" ht="18.75" customHeight="1" x14ac:dyDescent="0.25">
      <c r="A285" s="43" t="s">
        <v>553</v>
      </c>
      <c r="B285" s="44" t="s">
        <v>554</v>
      </c>
      <c r="C285" s="36">
        <v>828</v>
      </c>
      <c r="D285" s="37">
        <v>456</v>
      </c>
      <c r="E285" s="38">
        <f t="shared" si="11"/>
        <v>0.55072463768115942</v>
      </c>
      <c r="F285" s="39">
        <v>0.03</v>
      </c>
      <c r="G285" s="40">
        <v>853</v>
      </c>
      <c r="H285" s="41">
        <f t="shared" si="12"/>
        <v>469.768115942029</v>
      </c>
      <c r="I285" s="41"/>
      <c r="J285" s="39">
        <v>0.03</v>
      </c>
      <c r="K285" s="42">
        <v>879</v>
      </c>
      <c r="L285" s="42">
        <v>484</v>
      </c>
      <c r="M285" s="43"/>
      <c r="N285" s="42">
        <v>949.32</v>
      </c>
      <c r="O285" s="42">
        <v>427.19400000000002</v>
      </c>
      <c r="Q285" s="100"/>
      <c r="R285" s="100"/>
    </row>
    <row r="286" spans="1:18" s="17" customFormat="1" ht="18.75" customHeight="1" x14ac:dyDescent="0.25">
      <c r="A286" s="24" t="s">
        <v>555</v>
      </c>
      <c r="B286" s="25" t="s">
        <v>519</v>
      </c>
      <c r="C286" s="26">
        <v>752</v>
      </c>
      <c r="D286" s="27">
        <v>414</v>
      </c>
      <c r="E286" s="28">
        <f t="shared" si="11"/>
        <v>0.55053191489361697</v>
      </c>
      <c r="F286" s="29">
        <v>0.03</v>
      </c>
      <c r="G286" s="30">
        <v>775</v>
      </c>
      <c r="H286" s="31">
        <f t="shared" si="12"/>
        <v>426.66223404255317</v>
      </c>
      <c r="I286" s="31"/>
      <c r="J286" s="29">
        <v>0.03</v>
      </c>
      <c r="K286" s="32">
        <v>798</v>
      </c>
      <c r="L286" s="32">
        <v>439</v>
      </c>
      <c r="M286" s="24"/>
      <c r="N286" s="32">
        <v>861.84</v>
      </c>
      <c r="O286" s="32">
        <v>387.82800000000003</v>
      </c>
      <c r="Q286" s="100"/>
      <c r="R286" s="100"/>
    </row>
    <row r="287" spans="1:18" s="17" customFormat="1" ht="27" customHeight="1" x14ac:dyDescent="0.25">
      <c r="A287" s="88" t="s">
        <v>556</v>
      </c>
      <c r="B287" s="44" t="s">
        <v>557</v>
      </c>
      <c r="C287" s="36">
        <v>396</v>
      </c>
      <c r="D287" s="37">
        <v>218</v>
      </c>
      <c r="E287" s="38">
        <f t="shared" si="11"/>
        <v>0.5505050505050505</v>
      </c>
      <c r="F287" s="39">
        <v>0.03</v>
      </c>
      <c r="G287" s="40">
        <v>408</v>
      </c>
      <c r="H287" s="41">
        <f t="shared" si="12"/>
        <v>224.60606060606059</v>
      </c>
      <c r="I287" s="41"/>
      <c r="J287" s="39">
        <v>0.03</v>
      </c>
      <c r="K287" s="42">
        <v>420</v>
      </c>
      <c r="L287" s="42">
        <v>231</v>
      </c>
      <c r="M287" s="43"/>
      <c r="N287" s="42">
        <v>453.6</v>
      </c>
      <c r="O287" s="42">
        <v>204.12</v>
      </c>
      <c r="Q287" s="100"/>
      <c r="R287" s="100"/>
    </row>
    <row r="288" spans="1:18" s="17" customFormat="1" ht="18.75" customHeight="1" x14ac:dyDescent="0.25">
      <c r="A288" s="84" t="s">
        <v>558</v>
      </c>
      <c r="B288" s="51"/>
      <c r="C288" s="89"/>
      <c r="D288" s="20"/>
      <c r="E288" s="20"/>
      <c r="F288" s="20"/>
      <c r="G288" s="20">
        <v>0</v>
      </c>
      <c r="H288" s="20"/>
      <c r="I288" s="20"/>
      <c r="J288" s="20"/>
      <c r="K288" s="20"/>
      <c r="L288" s="20"/>
      <c r="M288" s="23"/>
      <c r="N288" s="20"/>
      <c r="O288" s="84"/>
      <c r="Q288" s="100"/>
      <c r="R288" s="100"/>
    </row>
    <row r="289" spans="1:18" s="17" customFormat="1" ht="18.75" customHeight="1" x14ac:dyDescent="0.25">
      <c r="A289" s="24" t="s">
        <v>559</v>
      </c>
      <c r="B289" s="25" t="s">
        <v>560</v>
      </c>
      <c r="C289" s="26">
        <v>8336</v>
      </c>
      <c r="D289" s="27">
        <v>4585</v>
      </c>
      <c r="E289" s="28">
        <f t="shared" si="11"/>
        <v>0.5500239923224568</v>
      </c>
      <c r="F289" s="29"/>
      <c r="G289" s="30">
        <v>8336</v>
      </c>
      <c r="H289" s="31">
        <f t="shared" si="12"/>
        <v>4585</v>
      </c>
      <c r="I289" s="31"/>
      <c r="J289" s="29">
        <v>0.03</v>
      </c>
      <c r="K289" s="32">
        <v>8586</v>
      </c>
      <c r="L289" s="32">
        <v>4723</v>
      </c>
      <c r="M289" s="24"/>
      <c r="N289" s="32">
        <v>9101.16</v>
      </c>
      <c r="O289" s="32">
        <v>4095.5219999999999</v>
      </c>
      <c r="Q289" s="100"/>
      <c r="R289" s="100"/>
    </row>
    <row r="290" spans="1:18" s="17" customFormat="1" ht="18.75" customHeight="1" x14ac:dyDescent="0.25">
      <c r="A290" s="43" t="s">
        <v>561</v>
      </c>
      <c r="B290" s="44" t="s">
        <v>562</v>
      </c>
      <c r="C290" s="36">
        <v>16335</v>
      </c>
      <c r="D290" s="37">
        <v>8985</v>
      </c>
      <c r="E290" s="38">
        <f t="shared" si="11"/>
        <v>0.55004591368227729</v>
      </c>
      <c r="F290" s="39"/>
      <c r="G290" s="90">
        <v>16335</v>
      </c>
      <c r="H290" s="41">
        <f t="shared" si="12"/>
        <v>8985</v>
      </c>
      <c r="I290" s="41"/>
      <c r="J290" s="39">
        <v>0.03</v>
      </c>
      <c r="K290" s="42">
        <v>16825</v>
      </c>
      <c r="L290" s="42">
        <v>9255</v>
      </c>
      <c r="M290" s="43"/>
      <c r="N290" s="42">
        <v>17834.5</v>
      </c>
      <c r="O290" s="42">
        <v>8025.5250000000005</v>
      </c>
      <c r="Q290" s="100"/>
      <c r="R290" s="100"/>
    </row>
    <row r="291" spans="1:18" s="17" customFormat="1" ht="18.75" customHeight="1" x14ac:dyDescent="0.25">
      <c r="A291" s="24" t="s">
        <v>563</v>
      </c>
      <c r="B291" s="25" t="s">
        <v>564</v>
      </c>
      <c r="C291" s="26">
        <v>3509</v>
      </c>
      <c r="D291" s="27">
        <v>1380</v>
      </c>
      <c r="E291" s="28">
        <f t="shared" si="11"/>
        <v>0.3932744371615845</v>
      </c>
      <c r="F291" s="29"/>
      <c r="G291" s="30">
        <v>3509</v>
      </c>
      <c r="H291" s="31">
        <f t="shared" si="12"/>
        <v>1380</v>
      </c>
      <c r="I291" s="31"/>
      <c r="J291" s="29"/>
      <c r="K291" s="32">
        <v>3509</v>
      </c>
      <c r="L291" s="32">
        <v>1380</v>
      </c>
      <c r="M291" s="24"/>
      <c r="N291" s="32">
        <v>3509</v>
      </c>
      <c r="O291" s="32">
        <v>1421</v>
      </c>
      <c r="P291" s="33"/>
      <c r="Q291" s="100"/>
      <c r="R291" s="100"/>
    </row>
    <row r="292" spans="1:18" s="17" customFormat="1" ht="18.75" customHeight="1" x14ac:dyDescent="0.25">
      <c r="A292" s="43" t="s">
        <v>565</v>
      </c>
      <c r="B292" s="44" t="s">
        <v>566</v>
      </c>
      <c r="C292" s="36">
        <v>11292</v>
      </c>
      <c r="D292" s="37">
        <v>6211</v>
      </c>
      <c r="E292" s="38">
        <f t="shared" si="11"/>
        <v>0.55003542330853705</v>
      </c>
      <c r="F292" s="39"/>
      <c r="G292" s="40">
        <v>11292</v>
      </c>
      <c r="H292" s="41">
        <f t="shared" si="12"/>
        <v>6211</v>
      </c>
      <c r="I292" s="41"/>
      <c r="J292" s="39">
        <v>0.03</v>
      </c>
      <c r="K292" s="42">
        <v>11631</v>
      </c>
      <c r="L292" s="42">
        <v>6397</v>
      </c>
      <c r="M292" s="43"/>
      <c r="N292" s="42">
        <v>12328.86</v>
      </c>
      <c r="O292" s="42">
        <v>5547.9870000000001</v>
      </c>
      <c r="Q292" s="100"/>
      <c r="R292" s="100"/>
    </row>
    <row r="293" spans="1:18" s="17" customFormat="1" ht="18.75" customHeight="1" x14ac:dyDescent="0.25">
      <c r="A293" s="24" t="s">
        <v>567</v>
      </c>
      <c r="B293" s="25" t="s">
        <v>568</v>
      </c>
      <c r="C293" s="26">
        <v>4240</v>
      </c>
      <c r="D293" s="27">
        <v>1668</v>
      </c>
      <c r="E293" s="28">
        <f t="shared" si="11"/>
        <v>0.39339622641509436</v>
      </c>
      <c r="F293" s="29"/>
      <c r="G293" s="30">
        <v>4240</v>
      </c>
      <c r="H293" s="31">
        <f t="shared" si="12"/>
        <v>1668</v>
      </c>
      <c r="I293" s="31"/>
      <c r="J293" s="29"/>
      <c r="K293" s="32">
        <v>4240</v>
      </c>
      <c r="L293" s="32">
        <v>1668</v>
      </c>
      <c r="M293" s="24"/>
      <c r="N293" s="32">
        <v>4229.4000000000005</v>
      </c>
      <c r="O293" s="32">
        <v>1903.2300000000002</v>
      </c>
      <c r="P293" s="33"/>
      <c r="Q293" s="100"/>
      <c r="R293" s="100"/>
    </row>
    <row r="294" spans="1:18" s="17" customFormat="1" ht="18.75" customHeight="1" x14ac:dyDescent="0.25">
      <c r="A294" s="43" t="s">
        <v>569</v>
      </c>
      <c r="B294" s="44" t="s">
        <v>570</v>
      </c>
      <c r="C294" s="36">
        <v>6652</v>
      </c>
      <c r="D294" s="37">
        <v>2616</v>
      </c>
      <c r="E294" s="38">
        <f t="shared" si="11"/>
        <v>0.39326518340348765</v>
      </c>
      <c r="F294" s="39"/>
      <c r="G294" s="40">
        <v>6652</v>
      </c>
      <c r="H294" s="41">
        <f t="shared" si="12"/>
        <v>2616</v>
      </c>
      <c r="I294" s="41"/>
      <c r="J294" s="39"/>
      <c r="K294" s="42">
        <v>6652</v>
      </c>
      <c r="L294" s="42">
        <v>2616</v>
      </c>
      <c r="M294" s="43"/>
      <c r="N294" s="42">
        <v>6634.9500000000007</v>
      </c>
      <c r="O294" s="42">
        <v>2985.7275000000004</v>
      </c>
      <c r="P294" s="33"/>
      <c r="Q294" s="100"/>
      <c r="R294" s="100"/>
    </row>
    <row r="295" spans="1:18" s="17" customFormat="1" ht="18.75" customHeight="1" x14ac:dyDescent="0.25">
      <c r="A295" s="24" t="s">
        <v>571</v>
      </c>
      <c r="B295" s="25" t="s">
        <v>572</v>
      </c>
      <c r="C295" s="26">
        <v>6146</v>
      </c>
      <c r="D295" s="27">
        <v>3381</v>
      </c>
      <c r="E295" s="28">
        <f t="shared" si="11"/>
        <v>0.55011389521640086</v>
      </c>
      <c r="F295" s="29"/>
      <c r="G295" s="30">
        <v>6146</v>
      </c>
      <c r="H295" s="31">
        <f t="shared" si="12"/>
        <v>3380.9999999999995</v>
      </c>
      <c r="I295" s="31"/>
      <c r="J295" s="29">
        <v>0.03</v>
      </c>
      <c r="K295" s="32">
        <v>6330</v>
      </c>
      <c r="L295" s="32">
        <v>3482</v>
      </c>
      <c r="M295" s="24"/>
      <c r="N295" s="32">
        <v>6709.8</v>
      </c>
      <c r="O295" s="32">
        <v>3019.4100000000003</v>
      </c>
      <c r="Q295" s="100"/>
      <c r="R295" s="100"/>
    </row>
    <row r="296" spans="1:18" s="17" customFormat="1" ht="18.75" customHeight="1" x14ac:dyDescent="0.25">
      <c r="A296" s="43" t="s">
        <v>573</v>
      </c>
      <c r="B296" s="44" t="s">
        <v>574</v>
      </c>
      <c r="C296" s="36">
        <v>7375</v>
      </c>
      <c r="D296" s="37">
        <v>4057</v>
      </c>
      <c r="E296" s="38">
        <f t="shared" si="11"/>
        <v>0.55010169491525429</v>
      </c>
      <c r="F296" s="39"/>
      <c r="G296" s="40">
        <v>7375</v>
      </c>
      <c r="H296" s="41">
        <f t="shared" si="12"/>
        <v>4057.0000000000005</v>
      </c>
      <c r="I296" s="41"/>
      <c r="J296" s="39">
        <v>0.03</v>
      </c>
      <c r="K296" s="42">
        <v>7596</v>
      </c>
      <c r="L296" s="42">
        <v>4179</v>
      </c>
      <c r="M296" s="43"/>
      <c r="N296" s="42">
        <v>8051.76</v>
      </c>
      <c r="O296" s="42">
        <v>3623.2920000000004</v>
      </c>
      <c r="Q296" s="100"/>
      <c r="R296" s="100"/>
    </row>
    <row r="297" spans="1:18" s="17" customFormat="1" ht="18.75" customHeight="1" x14ac:dyDescent="0.25">
      <c r="A297" s="84" t="s">
        <v>575</v>
      </c>
      <c r="B297" s="51"/>
      <c r="C297" s="89"/>
      <c r="D297" s="20"/>
      <c r="E297" s="20"/>
      <c r="F297" s="20"/>
      <c r="G297" s="20">
        <v>0</v>
      </c>
      <c r="H297" s="20"/>
      <c r="I297" s="20"/>
      <c r="J297" s="20"/>
      <c r="K297" s="20"/>
      <c r="L297" s="20"/>
      <c r="M297" s="23"/>
      <c r="N297" s="20"/>
      <c r="O297" s="84"/>
      <c r="Q297" s="100"/>
      <c r="R297" s="100"/>
    </row>
    <row r="298" spans="1:18" s="17" customFormat="1" ht="18.75" customHeight="1" x14ac:dyDescent="0.25">
      <c r="A298" s="24" t="s">
        <v>576</v>
      </c>
      <c r="B298" s="25" t="s">
        <v>577</v>
      </c>
      <c r="C298" s="26">
        <v>8444</v>
      </c>
      <c r="D298" s="27">
        <v>4645</v>
      </c>
      <c r="E298" s="28">
        <f t="shared" si="11"/>
        <v>0.55009474182851725</v>
      </c>
      <c r="F298" s="29"/>
      <c r="G298" s="91">
        <v>8444</v>
      </c>
      <c r="H298" s="31">
        <f t="shared" si="12"/>
        <v>4645</v>
      </c>
      <c r="I298" s="31"/>
      <c r="J298" s="29">
        <v>0.03</v>
      </c>
      <c r="K298" s="32">
        <v>8697</v>
      </c>
      <c r="L298" s="32">
        <v>4784</v>
      </c>
      <c r="M298" s="24"/>
      <c r="N298" s="32">
        <v>9566.7000000000007</v>
      </c>
      <c r="O298" s="32">
        <v>4305.0150000000003</v>
      </c>
      <c r="Q298" s="100"/>
      <c r="R298" s="100"/>
    </row>
    <row r="299" spans="1:18" s="17" customFormat="1" ht="18.75" customHeight="1" x14ac:dyDescent="0.25">
      <c r="A299" s="43" t="s">
        <v>578</v>
      </c>
      <c r="B299" s="44" t="s">
        <v>579</v>
      </c>
      <c r="C299" s="36">
        <v>1440</v>
      </c>
      <c r="D299" s="37">
        <v>792</v>
      </c>
      <c r="E299" s="38">
        <f t="shared" si="11"/>
        <v>0.55000000000000004</v>
      </c>
      <c r="F299" s="39">
        <v>0.03</v>
      </c>
      <c r="G299" s="40">
        <v>1483</v>
      </c>
      <c r="H299" s="41">
        <f t="shared" si="12"/>
        <v>815.65000000000009</v>
      </c>
      <c r="I299" s="41"/>
      <c r="J299" s="39">
        <v>0.03</v>
      </c>
      <c r="K299" s="42">
        <v>1527</v>
      </c>
      <c r="L299" s="42">
        <v>840</v>
      </c>
      <c r="M299" s="43"/>
      <c r="N299" s="42">
        <v>1649.16</v>
      </c>
      <c r="O299" s="42">
        <v>742.12200000000007</v>
      </c>
      <c r="Q299" s="100"/>
      <c r="R299" s="100"/>
    </row>
    <row r="300" spans="1:18" s="17" customFormat="1" ht="18.75" customHeight="1" x14ac:dyDescent="0.25">
      <c r="A300" s="84" t="s">
        <v>580</v>
      </c>
      <c r="B300" s="51"/>
      <c r="C300" s="89"/>
      <c r="D300" s="20"/>
      <c r="E300" s="20"/>
      <c r="F300" s="20"/>
      <c r="G300" s="20">
        <v>0</v>
      </c>
      <c r="H300" s="20"/>
      <c r="I300" s="20"/>
      <c r="J300" s="20"/>
      <c r="K300" s="20"/>
      <c r="L300" s="20"/>
      <c r="M300" s="23"/>
      <c r="N300" s="20"/>
      <c r="O300" s="84"/>
      <c r="Q300" s="100"/>
      <c r="R300" s="100"/>
    </row>
    <row r="301" spans="1:18" s="17" customFormat="1" ht="18.75" customHeight="1" x14ac:dyDescent="0.25">
      <c r="A301" s="24" t="s">
        <v>581</v>
      </c>
      <c r="B301" s="25" t="s">
        <v>582</v>
      </c>
      <c r="C301" s="26">
        <v>12482</v>
      </c>
      <c r="D301" s="27">
        <v>6866</v>
      </c>
      <c r="E301" s="28">
        <f t="shared" si="11"/>
        <v>0.55007210382951455</v>
      </c>
      <c r="F301" s="24"/>
      <c r="G301" s="30">
        <v>12482</v>
      </c>
      <c r="H301" s="31">
        <f t="shared" si="12"/>
        <v>6866.0000000000009</v>
      </c>
      <c r="I301" s="31"/>
      <c r="J301" s="29">
        <v>0.03</v>
      </c>
      <c r="K301" s="32">
        <v>12856</v>
      </c>
      <c r="L301" s="32">
        <v>7072</v>
      </c>
      <c r="M301" s="24"/>
      <c r="N301" s="32">
        <v>13627.36</v>
      </c>
      <c r="O301" s="32">
        <v>6132.3120000000008</v>
      </c>
      <c r="Q301" s="100"/>
      <c r="R301" s="100"/>
    </row>
    <row r="302" spans="1:18" s="17" customFormat="1" ht="18.75" customHeight="1" x14ac:dyDescent="0.25">
      <c r="A302" s="43" t="s">
        <v>583</v>
      </c>
      <c r="B302" s="44" t="s">
        <v>584</v>
      </c>
      <c r="C302" s="36">
        <v>14189</v>
      </c>
      <c r="D302" s="37">
        <v>7804</v>
      </c>
      <c r="E302" s="38">
        <f t="shared" si="11"/>
        <v>0.55000352385650852</v>
      </c>
      <c r="F302" s="43"/>
      <c r="G302" s="40">
        <v>14189</v>
      </c>
      <c r="H302" s="41">
        <f t="shared" si="12"/>
        <v>7803.9999999999991</v>
      </c>
      <c r="I302" s="41"/>
      <c r="J302" s="39">
        <v>0.03</v>
      </c>
      <c r="K302" s="42">
        <v>14615</v>
      </c>
      <c r="L302" s="42">
        <v>8038</v>
      </c>
      <c r="M302" s="43"/>
      <c r="N302" s="42">
        <v>15491.900000000001</v>
      </c>
      <c r="O302" s="42">
        <v>6971.3550000000005</v>
      </c>
      <c r="Q302" s="100"/>
      <c r="R302" s="100"/>
    </row>
    <row r="303" spans="1:18" s="17" customFormat="1" ht="18.75" customHeight="1" x14ac:dyDescent="0.25">
      <c r="A303" s="24" t="s">
        <v>585</v>
      </c>
      <c r="B303" s="25" t="s">
        <v>586</v>
      </c>
      <c r="C303" s="26">
        <v>16660</v>
      </c>
      <c r="D303" s="27">
        <v>9163</v>
      </c>
      <c r="E303" s="28">
        <f t="shared" si="11"/>
        <v>0.55000000000000004</v>
      </c>
      <c r="F303" s="24"/>
      <c r="G303" s="30">
        <v>16660</v>
      </c>
      <c r="H303" s="31">
        <f t="shared" si="12"/>
        <v>9163</v>
      </c>
      <c r="I303" s="31"/>
      <c r="J303" s="29">
        <v>0.03</v>
      </c>
      <c r="K303" s="32">
        <v>17160</v>
      </c>
      <c r="L303" s="32">
        <v>9438</v>
      </c>
      <c r="M303" s="24"/>
      <c r="N303" s="32">
        <v>18189.600000000002</v>
      </c>
      <c r="O303" s="32">
        <v>8185.3200000000015</v>
      </c>
      <c r="Q303" s="100"/>
      <c r="R303" s="100"/>
    </row>
    <row r="304" spans="1:18" s="17" customFormat="1" ht="18.75" customHeight="1" x14ac:dyDescent="0.25">
      <c r="A304" s="43" t="s">
        <v>571</v>
      </c>
      <c r="B304" s="44" t="s">
        <v>572</v>
      </c>
      <c r="C304" s="36">
        <v>6146</v>
      </c>
      <c r="D304" s="37">
        <v>3381</v>
      </c>
      <c r="E304" s="38">
        <f t="shared" si="11"/>
        <v>0.55011389521640086</v>
      </c>
      <c r="F304" s="43"/>
      <c r="G304" s="40">
        <v>6146</v>
      </c>
      <c r="H304" s="41">
        <f t="shared" si="12"/>
        <v>3380.9999999999995</v>
      </c>
      <c r="I304" s="41"/>
      <c r="J304" s="39">
        <v>0.03</v>
      </c>
      <c r="K304" s="42">
        <v>6330</v>
      </c>
      <c r="L304" s="42">
        <v>3482</v>
      </c>
      <c r="M304" s="43"/>
      <c r="N304" s="42">
        <v>6709.8</v>
      </c>
      <c r="O304" s="42">
        <v>3019.4100000000003</v>
      </c>
      <c r="Q304" s="100"/>
      <c r="R304" s="100"/>
    </row>
    <row r="305" spans="1:18" s="17" customFormat="1" ht="18.75" customHeight="1" x14ac:dyDescent="0.25">
      <c r="A305" s="24" t="s">
        <v>573</v>
      </c>
      <c r="B305" s="25" t="s">
        <v>574</v>
      </c>
      <c r="C305" s="26">
        <v>7375</v>
      </c>
      <c r="D305" s="27">
        <v>3818</v>
      </c>
      <c r="E305" s="28">
        <f t="shared" si="11"/>
        <v>0.51769491525423728</v>
      </c>
      <c r="F305" s="24"/>
      <c r="G305" s="30">
        <v>7375</v>
      </c>
      <c r="H305" s="31">
        <f t="shared" si="12"/>
        <v>3818</v>
      </c>
      <c r="I305" s="31"/>
      <c r="J305" s="29">
        <v>0.03</v>
      </c>
      <c r="K305" s="32">
        <v>7596</v>
      </c>
      <c r="L305" s="32">
        <v>4179</v>
      </c>
      <c r="M305" s="24"/>
      <c r="N305" s="32">
        <v>8051.76</v>
      </c>
      <c r="O305" s="32">
        <v>3623.2920000000004</v>
      </c>
      <c r="Q305" s="100"/>
      <c r="R305" s="100"/>
    </row>
    <row r="306" spans="1:18" s="17" customFormat="1" ht="18.75" customHeight="1" x14ac:dyDescent="0.25">
      <c r="A306" s="84" t="s">
        <v>587</v>
      </c>
      <c r="B306" s="51"/>
      <c r="C306" s="89"/>
      <c r="D306" s="20"/>
      <c r="E306" s="20"/>
      <c r="F306" s="20"/>
      <c r="G306" s="20">
        <v>0</v>
      </c>
      <c r="H306" s="20"/>
      <c r="I306" s="20"/>
      <c r="J306" s="20"/>
      <c r="K306" s="20"/>
      <c r="L306" s="20"/>
      <c r="M306" s="23"/>
      <c r="N306" s="20"/>
      <c r="O306" s="84"/>
      <c r="Q306" s="100"/>
      <c r="R306" s="100"/>
    </row>
    <row r="307" spans="1:18" s="17" customFormat="1" ht="18.75" customHeight="1" x14ac:dyDescent="0.25">
      <c r="A307" s="24" t="s">
        <v>588</v>
      </c>
      <c r="B307" s="25" t="s">
        <v>589</v>
      </c>
      <c r="C307" s="26">
        <v>39361</v>
      </c>
      <c r="D307" s="27">
        <v>21649</v>
      </c>
      <c r="E307" s="28">
        <f t="shared" si="11"/>
        <v>0.55001143263636598</v>
      </c>
      <c r="F307" s="29">
        <v>1.4999999999999999E-2</v>
      </c>
      <c r="G307" s="30">
        <v>39951</v>
      </c>
      <c r="H307" s="31">
        <f t="shared" si="12"/>
        <v>21973.506745255458</v>
      </c>
      <c r="I307" s="31"/>
      <c r="J307" s="29">
        <v>0.03</v>
      </c>
      <c r="K307" s="32">
        <v>41150</v>
      </c>
      <c r="L307" s="32">
        <v>22633</v>
      </c>
      <c r="M307" s="24"/>
      <c r="N307" s="32">
        <v>45265.000000000007</v>
      </c>
      <c r="O307" s="32">
        <v>20369.250000000004</v>
      </c>
      <c r="Q307" s="100"/>
      <c r="R307" s="100"/>
    </row>
    <row r="308" spans="1:18" s="17" customFormat="1" ht="18.75" customHeight="1" x14ac:dyDescent="0.25">
      <c r="A308" s="43" t="s">
        <v>590</v>
      </c>
      <c r="B308" s="44" t="s">
        <v>589</v>
      </c>
      <c r="C308" s="36">
        <v>46856</v>
      </c>
      <c r="D308" s="37">
        <v>25771</v>
      </c>
      <c r="E308" s="38">
        <f t="shared" si="11"/>
        <v>0.55000426839679017</v>
      </c>
      <c r="F308" s="39">
        <v>1.4999999999999999E-2</v>
      </c>
      <c r="G308" s="40">
        <v>47559</v>
      </c>
      <c r="H308" s="41">
        <f t="shared" si="12"/>
        <v>26157.653000682945</v>
      </c>
      <c r="I308" s="41"/>
      <c r="J308" s="39">
        <v>0.03</v>
      </c>
      <c r="K308" s="42">
        <v>48986</v>
      </c>
      <c r="L308" s="42">
        <v>26943</v>
      </c>
      <c r="M308" s="43"/>
      <c r="N308" s="42">
        <v>53884.600000000006</v>
      </c>
      <c r="O308" s="42">
        <v>24248.070000000003</v>
      </c>
      <c r="Q308" s="100"/>
      <c r="R308" s="100"/>
    </row>
    <row r="309" spans="1:18" s="17" customFormat="1" ht="18.75" customHeight="1" x14ac:dyDescent="0.25">
      <c r="A309" s="24" t="s">
        <v>591</v>
      </c>
      <c r="B309" s="25" t="s">
        <v>592</v>
      </c>
      <c r="C309" s="26">
        <v>42996</v>
      </c>
      <c r="D309" s="27">
        <v>23648</v>
      </c>
      <c r="E309" s="28">
        <f t="shared" si="11"/>
        <v>0.55000465159549727</v>
      </c>
      <c r="F309" s="29">
        <v>1.4999999999999999E-2</v>
      </c>
      <c r="G309" s="30">
        <v>43641</v>
      </c>
      <c r="H309" s="31">
        <f t="shared" si="12"/>
        <v>24002.753000279095</v>
      </c>
      <c r="I309" s="31"/>
      <c r="J309" s="29">
        <v>0.03</v>
      </c>
      <c r="K309" s="32">
        <v>44950</v>
      </c>
      <c r="L309" s="32">
        <v>24723</v>
      </c>
      <c r="M309" s="24"/>
      <c r="N309" s="32">
        <v>49445.000000000007</v>
      </c>
      <c r="O309" s="32">
        <v>22250.250000000004</v>
      </c>
      <c r="Q309" s="100"/>
      <c r="R309" s="100"/>
    </row>
    <row r="310" spans="1:18" s="17" customFormat="1" ht="18.75" customHeight="1" x14ac:dyDescent="0.25">
      <c r="A310" s="43" t="s">
        <v>593</v>
      </c>
      <c r="B310" s="44" t="s">
        <v>592</v>
      </c>
      <c r="C310" s="36">
        <v>50462</v>
      </c>
      <c r="D310" s="37">
        <v>27755</v>
      </c>
      <c r="E310" s="38">
        <f t="shared" si="11"/>
        <v>0.55001783520272685</v>
      </c>
      <c r="F310" s="39">
        <v>1.4999999999999999E-2</v>
      </c>
      <c r="G310" s="40">
        <v>51219</v>
      </c>
      <c r="H310" s="41">
        <f t="shared" si="12"/>
        <v>28171.363501248466</v>
      </c>
      <c r="I310" s="41"/>
      <c r="J310" s="39">
        <v>0.03</v>
      </c>
      <c r="K310" s="42">
        <v>52756</v>
      </c>
      <c r="L310" s="42">
        <v>29017</v>
      </c>
      <c r="M310" s="43"/>
      <c r="N310" s="42">
        <v>58031.600000000006</v>
      </c>
      <c r="O310" s="42">
        <v>26114.220000000005</v>
      </c>
      <c r="Q310" s="100"/>
      <c r="R310" s="100"/>
    </row>
    <row r="311" spans="1:18" s="17" customFormat="1" ht="18.75" customHeight="1" x14ac:dyDescent="0.25">
      <c r="A311" s="24" t="s">
        <v>594</v>
      </c>
      <c r="B311" s="25" t="s">
        <v>595</v>
      </c>
      <c r="C311" s="26">
        <v>48875</v>
      </c>
      <c r="D311" s="27">
        <v>26882</v>
      </c>
      <c r="E311" s="28">
        <f t="shared" si="11"/>
        <v>0.55001534526854223</v>
      </c>
      <c r="F311" s="29">
        <v>1.4999999999999999E-2</v>
      </c>
      <c r="G311" s="30">
        <v>49608</v>
      </c>
      <c r="H311" s="31">
        <f t="shared" si="12"/>
        <v>27285.161248081844</v>
      </c>
      <c r="I311" s="31"/>
      <c r="J311" s="29">
        <v>0.03</v>
      </c>
      <c r="K311" s="32">
        <v>51096</v>
      </c>
      <c r="L311" s="32">
        <v>28104</v>
      </c>
      <c r="M311" s="24"/>
      <c r="N311" s="32">
        <v>56205.600000000006</v>
      </c>
      <c r="O311" s="32">
        <v>25292.520000000004</v>
      </c>
      <c r="Q311" s="100"/>
      <c r="R311" s="100"/>
    </row>
    <row r="312" spans="1:18" s="17" customFormat="1" ht="18.75" customHeight="1" x14ac:dyDescent="0.25">
      <c r="A312" s="43" t="s">
        <v>596</v>
      </c>
      <c r="B312" s="44" t="s">
        <v>595</v>
      </c>
      <c r="C312" s="36">
        <v>56373</v>
      </c>
      <c r="D312" s="37">
        <v>31006</v>
      </c>
      <c r="E312" s="38">
        <f t="shared" si="11"/>
        <v>0.55001507814024442</v>
      </c>
      <c r="F312" s="39">
        <v>1.4999999999999999E-2</v>
      </c>
      <c r="G312" s="40">
        <v>57219</v>
      </c>
      <c r="H312" s="41">
        <f t="shared" si="12"/>
        <v>31471.312756106647</v>
      </c>
      <c r="I312" s="41"/>
      <c r="J312" s="39">
        <v>0.03</v>
      </c>
      <c r="K312" s="42">
        <v>58936</v>
      </c>
      <c r="L312" s="42">
        <v>32416</v>
      </c>
      <c r="M312" s="43"/>
      <c r="N312" s="42">
        <v>64829.600000000006</v>
      </c>
      <c r="O312" s="42">
        <v>29173.320000000003</v>
      </c>
      <c r="Q312" s="100"/>
      <c r="R312" s="100"/>
    </row>
    <row r="313" spans="1:18" s="17" customFormat="1" ht="18.75" customHeight="1" x14ac:dyDescent="0.25">
      <c r="A313" s="24" t="s">
        <v>597</v>
      </c>
      <c r="B313" s="25" t="s">
        <v>598</v>
      </c>
      <c r="C313" s="26">
        <v>51211</v>
      </c>
      <c r="D313" s="27">
        <v>28167</v>
      </c>
      <c r="E313" s="28">
        <f t="shared" si="11"/>
        <v>0.55001855070199757</v>
      </c>
      <c r="F313" s="29">
        <v>1.4999999999999999E-2</v>
      </c>
      <c r="G313" s="30">
        <v>51979</v>
      </c>
      <c r="H313" s="31">
        <f t="shared" si="12"/>
        <v>28589.41424693913</v>
      </c>
      <c r="I313" s="31"/>
      <c r="J313" s="29">
        <v>0.03</v>
      </c>
      <c r="K313" s="32">
        <v>53538</v>
      </c>
      <c r="L313" s="32">
        <v>29447</v>
      </c>
      <c r="M313" s="24"/>
      <c r="N313" s="32">
        <v>58891.8</v>
      </c>
      <c r="O313" s="32">
        <v>26501.31</v>
      </c>
      <c r="Q313" s="100"/>
      <c r="R313" s="100"/>
    </row>
    <row r="314" spans="1:18" s="17" customFormat="1" ht="18.75" customHeight="1" x14ac:dyDescent="0.25">
      <c r="A314" s="43" t="s">
        <v>599</v>
      </c>
      <c r="B314" s="44" t="s">
        <v>598</v>
      </c>
      <c r="C314" s="36">
        <v>61760</v>
      </c>
      <c r="D314" s="37">
        <v>33968</v>
      </c>
      <c r="E314" s="38">
        <f t="shared" si="11"/>
        <v>0.55000000000000004</v>
      </c>
      <c r="F314" s="39">
        <v>1.4999999999999999E-2</v>
      </c>
      <c r="G314" s="40">
        <v>62686</v>
      </c>
      <c r="H314" s="41">
        <f t="shared" si="12"/>
        <v>34477.300000000003</v>
      </c>
      <c r="I314" s="41"/>
      <c r="J314" s="39">
        <v>0.03</v>
      </c>
      <c r="K314" s="42">
        <v>64567</v>
      </c>
      <c r="L314" s="42">
        <v>35512</v>
      </c>
      <c r="M314" s="43"/>
      <c r="N314" s="42">
        <v>71023.700000000012</v>
      </c>
      <c r="O314" s="42">
        <v>31960.665000000005</v>
      </c>
      <c r="Q314" s="100"/>
      <c r="R314" s="100"/>
    </row>
    <row r="315" spans="1:18" s="17" customFormat="1" ht="18.75" customHeight="1" x14ac:dyDescent="0.25">
      <c r="A315" s="24" t="s">
        <v>600</v>
      </c>
      <c r="B315" s="25" t="s">
        <v>601</v>
      </c>
      <c r="C315" s="26">
        <v>56630</v>
      </c>
      <c r="D315" s="27">
        <v>31147</v>
      </c>
      <c r="E315" s="28">
        <f t="shared" si="11"/>
        <v>0.55000882924245098</v>
      </c>
      <c r="F315" s="29">
        <v>1.4999999999999999E-2</v>
      </c>
      <c r="G315" s="30">
        <v>57479</v>
      </c>
      <c r="H315" s="31">
        <f t="shared" si="12"/>
        <v>31613.95749602684</v>
      </c>
      <c r="I315" s="31"/>
      <c r="J315" s="29">
        <v>0.03</v>
      </c>
      <c r="K315" s="32">
        <v>59203</v>
      </c>
      <c r="L315" s="32">
        <v>32562</v>
      </c>
      <c r="M315" s="24"/>
      <c r="N315" s="32">
        <v>65123.3</v>
      </c>
      <c r="O315" s="32">
        <v>29305.485000000001</v>
      </c>
      <c r="Q315" s="100"/>
      <c r="R315" s="100"/>
    </row>
    <row r="316" spans="1:18" s="17" customFormat="1" ht="18.75" customHeight="1" x14ac:dyDescent="0.25">
      <c r="A316" s="43" t="s">
        <v>602</v>
      </c>
      <c r="B316" s="44" t="s">
        <v>601</v>
      </c>
      <c r="C316" s="36">
        <v>67182</v>
      </c>
      <c r="D316" s="37">
        <v>36951</v>
      </c>
      <c r="E316" s="38">
        <f t="shared" si="11"/>
        <v>0.55001339644547642</v>
      </c>
      <c r="F316" s="39">
        <v>1.4999999999999999E-2</v>
      </c>
      <c r="G316" s="40">
        <v>68190</v>
      </c>
      <c r="H316" s="41">
        <f t="shared" si="12"/>
        <v>37505.413503617034</v>
      </c>
      <c r="I316" s="41"/>
      <c r="J316" s="39">
        <v>0.03</v>
      </c>
      <c r="K316" s="42">
        <v>70236</v>
      </c>
      <c r="L316" s="42">
        <v>38631</v>
      </c>
      <c r="M316" s="43"/>
      <c r="N316" s="42">
        <v>77259.600000000006</v>
      </c>
      <c r="O316" s="42">
        <v>34766.820000000007</v>
      </c>
      <c r="Q316" s="100"/>
      <c r="R316" s="100"/>
    </row>
    <row r="317" spans="1:18" s="17" customFormat="1" ht="18.75" customHeight="1" x14ac:dyDescent="0.25">
      <c r="A317" s="24" t="s">
        <v>603</v>
      </c>
      <c r="B317" s="25" t="s">
        <v>604</v>
      </c>
      <c r="C317" s="26">
        <v>65461</v>
      </c>
      <c r="D317" s="27">
        <v>36004</v>
      </c>
      <c r="E317" s="28">
        <f t="shared" si="11"/>
        <v>0.55000687432211548</v>
      </c>
      <c r="F317" s="29">
        <v>1.4999999999999999E-2</v>
      </c>
      <c r="G317" s="30">
        <v>66443</v>
      </c>
      <c r="H317" s="31">
        <f t="shared" si="12"/>
        <v>36544.106750584317</v>
      </c>
      <c r="I317" s="31"/>
      <c r="J317" s="29">
        <v>0.03</v>
      </c>
      <c r="K317" s="32">
        <v>68436</v>
      </c>
      <c r="L317" s="32">
        <v>37640</v>
      </c>
      <c r="M317" s="24"/>
      <c r="N317" s="32">
        <v>75279.600000000006</v>
      </c>
      <c r="O317" s="32">
        <v>33875.820000000007</v>
      </c>
      <c r="Q317" s="100"/>
      <c r="R317" s="100"/>
    </row>
    <row r="318" spans="1:18" s="17" customFormat="1" ht="18.75" customHeight="1" x14ac:dyDescent="0.25">
      <c r="A318" s="43" t="s">
        <v>605</v>
      </c>
      <c r="B318" s="44" t="s">
        <v>604</v>
      </c>
      <c r="C318" s="36">
        <v>76016</v>
      </c>
      <c r="D318" s="37">
        <v>41809</v>
      </c>
      <c r="E318" s="38">
        <f t="shared" si="11"/>
        <v>0.55000263102504732</v>
      </c>
      <c r="F318" s="39">
        <v>1.4999999999999999E-2</v>
      </c>
      <c r="G318" s="40">
        <v>77156</v>
      </c>
      <c r="H318" s="41">
        <f t="shared" si="12"/>
        <v>42436.002999368553</v>
      </c>
      <c r="I318" s="41"/>
      <c r="J318" s="39">
        <v>0.03</v>
      </c>
      <c r="K318" s="42">
        <v>79471</v>
      </c>
      <c r="L318" s="42">
        <v>43709</v>
      </c>
      <c r="M318" s="43"/>
      <c r="N318" s="42">
        <v>87418.1</v>
      </c>
      <c r="O318" s="42">
        <v>39338.145000000004</v>
      </c>
      <c r="Q318" s="100"/>
      <c r="R318" s="100"/>
    </row>
    <row r="319" spans="1:18" s="17" customFormat="1" ht="18.75" customHeight="1" x14ac:dyDescent="0.25">
      <c r="A319" s="24" t="s">
        <v>606</v>
      </c>
      <c r="B319" s="25" t="s">
        <v>607</v>
      </c>
      <c r="C319" s="26">
        <v>61470</v>
      </c>
      <c r="D319" s="27">
        <v>33809</v>
      </c>
      <c r="E319" s="28">
        <f t="shared" si="11"/>
        <v>0.55000813404912963</v>
      </c>
      <c r="F319" s="29">
        <v>1.4999999999999999E-2</v>
      </c>
      <c r="G319" s="30">
        <v>62392</v>
      </c>
      <c r="H319" s="31">
        <f t="shared" si="12"/>
        <v>34316.107499593294</v>
      </c>
      <c r="I319" s="31"/>
      <c r="J319" s="29">
        <v>0.03</v>
      </c>
      <c r="K319" s="32">
        <v>64264</v>
      </c>
      <c r="L319" s="32">
        <v>35346</v>
      </c>
      <c r="M319" s="24"/>
      <c r="N319" s="32">
        <v>70690.400000000009</v>
      </c>
      <c r="O319" s="32">
        <v>31810.680000000004</v>
      </c>
      <c r="Q319" s="100"/>
      <c r="R319" s="100"/>
    </row>
    <row r="320" spans="1:18" s="17" customFormat="1" ht="18.75" customHeight="1" x14ac:dyDescent="0.25">
      <c r="A320" s="43" t="s">
        <v>608</v>
      </c>
      <c r="B320" s="44" t="s">
        <v>607</v>
      </c>
      <c r="C320" s="36">
        <v>75108</v>
      </c>
      <c r="D320" s="37">
        <v>41310</v>
      </c>
      <c r="E320" s="38">
        <f t="shared" si="11"/>
        <v>0.55000798849656496</v>
      </c>
      <c r="F320" s="39">
        <v>1.4999999999999999E-2</v>
      </c>
      <c r="G320" s="40">
        <v>76235</v>
      </c>
      <c r="H320" s="41">
        <f t="shared" si="12"/>
        <v>41929.859003035628</v>
      </c>
      <c r="I320" s="41"/>
      <c r="J320" s="39">
        <v>0.03</v>
      </c>
      <c r="K320" s="42">
        <v>78522</v>
      </c>
      <c r="L320" s="42">
        <v>43188</v>
      </c>
      <c r="M320" s="43"/>
      <c r="N320" s="42">
        <v>86374.200000000012</v>
      </c>
      <c r="O320" s="42">
        <v>38868.390000000007</v>
      </c>
      <c r="Q320" s="100"/>
      <c r="R320" s="100"/>
    </row>
    <row r="321" spans="1:18" s="17" customFormat="1" ht="18.75" customHeight="1" x14ac:dyDescent="0.25">
      <c r="A321" s="24" t="s">
        <v>609</v>
      </c>
      <c r="B321" s="25" t="s">
        <v>610</v>
      </c>
      <c r="C321" s="26">
        <v>68716</v>
      </c>
      <c r="D321" s="27">
        <v>37794</v>
      </c>
      <c r="E321" s="28">
        <f t="shared" si="11"/>
        <v>0.55000291053029859</v>
      </c>
      <c r="F321" s="29">
        <v>1.4999999999999999E-2</v>
      </c>
      <c r="G321" s="30">
        <v>69747</v>
      </c>
      <c r="H321" s="31">
        <f t="shared" si="12"/>
        <v>38361.053000756736</v>
      </c>
      <c r="I321" s="31"/>
      <c r="J321" s="29">
        <v>0.03</v>
      </c>
      <c r="K321" s="32">
        <v>71839</v>
      </c>
      <c r="L321" s="32">
        <v>39512</v>
      </c>
      <c r="M321" s="24"/>
      <c r="N321" s="32">
        <v>79022.900000000009</v>
      </c>
      <c r="O321" s="32">
        <v>35560.305000000008</v>
      </c>
      <c r="Q321" s="100"/>
      <c r="R321" s="100"/>
    </row>
    <row r="322" spans="1:18" s="17" customFormat="1" ht="18.75" customHeight="1" x14ac:dyDescent="0.25">
      <c r="A322" s="43" t="s">
        <v>611</v>
      </c>
      <c r="B322" s="44" t="s">
        <v>610</v>
      </c>
      <c r="C322" s="36">
        <v>82379</v>
      </c>
      <c r="D322" s="37">
        <v>45309</v>
      </c>
      <c r="E322" s="38">
        <f t="shared" si="11"/>
        <v>0.5500066764588063</v>
      </c>
      <c r="F322" s="39">
        <v>1.4999999999999999E-2</v>
      </c>
      <c r="G322" s="40">
        <v>83615</v>
      </c>
      <c r="H322" s="41">
        <f t="shared" si="12"/>
        <v>45988.808252103088</v>
      </c>
      <c r="I322" s="41"/>
      <c r="J322" s="39">
        <v>0.03</v>
      </c>
      <c r="K322" s="42">
        <v>86123</v>
      </c>
      <c r="L322" s="42">
        <v>47368</v>
      </c>
      <c r="M322" s="43"/>
      <c r="N322" s="42">
        <v>94735.3</v>
      </c>
      <c r="O322" s="42">
        <v>42630.885000000002</v>
      </c>
      <c r="Q322" s="100"/>
      <c r="R322" s="100"/>
    </row>
    <row r="323" spans="1:18" s="17" customFormat="1" ht="18.75" customHeight="1" x14ac:dyDescent="0.25">
      <c r="A323" s="24" t="s">
        <v>612</v>
      </c>
      <c r="B323" s="25" t="s">
        <v>613</v>
      </c>
      <c r="C323" s="26">
        <v>80527</v>
      </c>
      <c r="D323" s="27">
        <v>44290</v>
      </c>
      <c r="E323" s="28">
        <f t="shared" si="11"/>
        <v>0.55000186272927087</v>
      </c>
      <c r="F323" s="29">
        <v>1.4999999999999999E-2</v>
      </c>
      <c r="G323" s="30">
        <v>81735</v>
      </c>
      <c r="H323" s="31">
        <f t="shared" si="12"/>
        <v>44954.402250176958</v>
      </c>
      <c r="I323" s="31"/>
      <c r="J323" s="29">
        <v>0.03</v>
      </c>
      <c r="K323" s="32">
        <v>84187</v>
      </c>
      <c r="L323" s="32">
        <v>46303</v>
      </c>
      <c r="M323" s="24"/>
      <c r="N323" s="32">
        <v>92605.700000000012</v>
      </c>
      <c r="O323" s="32">
        <v>41672.56500000001</v>
      </c>
      <c r="Q323" s="100"/>
      <c r="R323" s="100"/>
    </row>
    <row r="324" spans="1:18" s="17" customFormat="1" ht="18.75" customHeight="1" x14ac:dyDescent="0.25">
      <c r="A324" s="43" t="s">
        <v>614</v>
      </c>
      <c r="B324" s="44" t="s">
        <v>613</v>
      </c>
      <c r="C324" s="36">
        <v>94127</v>
      </c>
      <c r="D324" s="37">
        <v>51770</v>
      </c>
      <c r="E324" s="38">
        <f t="shared" si="11"/>
        <v>0.55000159359163681</v>
      </c>
      <c r="F324" s="39">
        <v>1.4999999999999999E-2</v>
      </c>
      <c r="G324" s="40">
        <v>95539</v>
      </c>
      <c r="H324" s="41">
        <f t="shared" si="12"/>
        <v>52546.602250151387</v>
      </c>
      <c r="I324" s="41"/>
      <c r="J324" s="39">
        <v>0.03</v>
      </c>
      <c r="K324" s="42">
        <v>98405</v>
      </c>
      <c r="L324" s="42">
        <v>54123</v>
      </c>
      <c r="M324" s="43"/>
      <c r="N324" s="42">
        <v>108245.50000000001</v>
      </c>
      <c r="O324" s="42">
        <v>48710.475000000006</v>
      </c>
      <c r="Q324" s="100"/>
      <c r="R324" s="100"/>
    </row>
    <row r="325" spans="1:18" s="17" customFormat="1" ht="18.75" customHeight="1" x14ac:dyDescent="0.25">
      <c r="A325" s="24" t="s">
        <v>615</v>
      </c>
      <c r="B325" s="25" t="s">
        <v>616</v>
      </c>
      <c r="C325" s="26">
        <v>74096</v>
      </c>
      <c r="D325" s="27">
        <v>40753</v>
      </c>
      <c r="E325" s="28">
        <f t="shared" si="11"/>
        <v>0.5500026992010365</v>
      </c>
      <c r="F325" s="29">
        <v>1.4999999999999999E-2</v>
      </c>
      <c r="G325" s="30">
        <v>75207</v>
      </c>
      <c r="H325" s="31">
        <f t="shared" si="12"/>
        <v>41364.052998812353</v>
      </c>
      <c r="I325" s="31"/>
      <c r="J325" s="29">
        <v>0.03</v>
      </c>
      <c r="K325" s="32">
        <v>77463</v>
      </c>
      <c r="L325" s="32">
        <v>42605</v>
      </c>
      <c r="M325" s="24"/>
      <c r="N325" s="32">
        <v>85209.3</v>
      </c>
      <c r="O325" s="32">
        <v>38344.185000000005</v>
      </c>
      <c r="Q325" s="100"/>
      <c r="R325" s="100"/>
    </row>
    <row r="326" spans="1:18" s="17" customFormat="1" ht="18.75" customHeight="1" x14ac:dyDescent="0.25">
      <c r="A326" s="43" t="s">
        <v>617</v>
      </c>
      <c r="B326" s="44" t="s">
        <v>616</v>
      </c>
      <c r="C326" s="36">
        <v>90816</v>
      </c>
      <c r="D326" s="37">
        <v>49949</v>
      </c>
      <c r="E326" s="38">
        <f t="shared" si="11"/>
        <v>0.55000220225510921</v>
      </c>
      <c r="F326" s="39">
        <v>1.4999999999999999E-2</v>
      </c>
      <c r="G326" s="40">
        <v>92178</v>
      </c>
      <c r="H326" s="41">
        <f t="shared" si="12"/>
        <v>50698.102999471455</v>
      </c>
      <c r="I326" s="41"/>
      <c r="J326" s="39">
        <v>0.03</v>
      </c>
      <c r="K326" s="42">
        <v>94943</v>
      </c>
      <c r="L326" s="42">
        <v>52219</v>
      </c>
      <c r="M326" s="43"/>
      <c r="N326" s="42">
        <v>104437.3</v>
      </c>
      <c r="O326" s="42">
        <v>46996.785000000003</v>
      </c>
      <c r="Q326" s="100"/>
      <c r="R326" s="100"/>
    </row>
    <row r="327" spans="1:18" s="17" customFormat="1" ht="18.75" customHeight="1" x14ac:dyDescent="0.25">
      <c r="A327" s="24" t="s">
        <v>618</v>
      </c>
      <c r="B327" s="25" t="s">
        <v>619</v>
      </c>
      <c r="C327" s="26">
        <v>83191</v>
      </c>
      <c r="D327" s="27">
        <v>45756</v>
      </c>
      <c r="E327" s="28">
        <f t="shared" si="11"/>
        <v>0.55001141950451371</v>
      </c>
      <c r="F327" s="29">
        <v>1.4999999999999999E-2</v>
      </c>
      <c r="G327" s="30">
        <v>84439</v>
      </c>
      <c r="H327" s="31">
        <f t="shared" si="12"/>
        <v>46442.414251541632</v>
      </c>
      <c r="I327" s="31"/>
      <c r="J327" s="29">
        <v>0.03</v>
      </c>
      <c r="K327" s="32">
        <v>86972</v>
      </c>
      <c r="L327" s="32">
        <v>47836</v>
      </c>
      <c r="M327" s="24"/>
      <c r="N327" s="32">
        <v>95669.200000000012</v>
      </c>
      <c r="O327" s="32">
        <v>43051.140000000007</v>
      </c>
      <c r="Q327" s="100"/>
      <c r="R327" s="100"/>
    </row>
    <row r="328" spans="1:18" s="17" customFormat="1" ht="18.75" customHeight="1" x14ac:dyDescent="0.25">
      <c r="A328" s="43" t="s">
        <v>620</v>
      </c>
      <c r="B328" s="44" t="s">
        <v>619</v>
      </c>
      <c r="C328" s="36">
        <v>99910</v>
      </c>
      <c r="D328" s="37">
        <v>54951</v>
      </c>
      <c r="E328" s="38">
        <f t="shared" si="11"/>
        <v>0.55000500450405365</v>
      </c>
      <c r="F328" s="39">
        <v>1.4999999999999999E-2</v>
      </c>
      <c r="G328" s="40">
        <v>101409</v>
      </c>
      <c r="H328" s="41">
        <f t="shared" si="12"/>
        <v>55775.457501751574</v>
      </c>
      <c r="I328" s="41"/>
      <c r="J328" s="39">
        <v>0.03</v>
      </c>
      <c r="K328" s="42">
        <v>104451</v>
      </c>
      <c r="L328" s="42">
        <v>57449</v>
      </c>
      <c r="M328" s="43"/>
      <c r="N328" s="42">
        <v>114896.1</v>
      </c>
      <c r="O328" s="42">
        <v>51703.245000000003</v>
      </c>
      <c r="Q328" s="100"/>
      <c r="R328" s="100"/>
    </row>
    <row r="329" spans="1:18" s="17" customFormat="1" ht="18.75" customHeight="1" x14ac:dyDescent="0.25">
      <c r="A329" s="24" t="s">
        <v>621</v>
      </c>
      <c r="B329" s="25" t="s">
        <v>622</v>
      </c>
      <c r="C329" s="26">
        <v>97929</v>
      </c>
      <c r="D329" s="27">
        <v>53861</v>
      </c>
      <c r="E329" s="28">
        <f t="shared" si="11"/>
        <v>0.55000051057398724</v>
      </c>
      <c r="F329" s="29">
        <v>1.4999999999999999E-2</v>
      </c>
      <c r="G329" s="30">
        <v>99398</v>
      </c>
      <c r="H329" s="31">
        <f t="shared" si="12"/>
        <v>54668.950750033182</v>
      </c>
      <c r="I329" s="31"/>
      <c r="J329" s="29">
        <v>0.03</v>
      </c>
      <c r="K329" s="32">
        <v>102380</v>
      </c>
      <c r="L329" s="32">
        <v>56309</v>
      </c>
      <c r="M329" s="24"/>
      <c r="N329" s="32">
        <v>112618.00000000001</v>
      </c>
      <c r="O329" s="32">
        <v>50678.100000000006</v>
      </c>
      <c r="Q329" s="100"/>
      <c r="R329" s="100"/>
    </row>
    <row r="330" spans="1:18" s="17" customFormat="1" ht="18.75" customHeight="1" x14ac:dyDescent="0.25">
      <c r="A330" s="43" t="s">
        <v>623</v>
      </c>
      <c r="B330" s="44" t="s">
        <v>622</v>
      </c>
      <c r="C330" s="36">
        <v>114649</v>
      </c>
      <c r="D330" s="37">
        <v>63057</v>
      </c>
      <c r="E330" s="38">
        <f t="shared" si="11"/>
        <v>0.55000043611370353</v>
      </c>
      <c r="F330" s="39">
        <v>1.4999999999999999E-2</v>
      </c>
      <c r="G330" s="40">
        <v>116369</v>
      </c>
      <c r="H330" s="41">
        <f t="shared" si="12"/>
        <v>64003.000750115563</v>
      </c>
      <c r="I330" s="41"/>
      <c r="J330" s="39">
        <v>0.03</v>
      </c>
      <c r="K330" s="42">
        <v>119860</v>
      </c>
      <c r="L330" s="42">
        <v>65923</v>
      </c>
      <c r="M330" s="43"/>
      <c r="N330" s="42">
        <v>131846</v>
      </c>
      <c r="O330" s="42">
        <v>59330.700000000004</v>
      </c>
      <c r="Q330" s="100"/>
      <c r="R330" s="100"/>
    </row>
    <row r="331" spans="1:18" s="17" customFormat="1" ht="18.75" customHeight="1" x14ac:dyDescent="0.25">
      <c r="A331" s="24" t="s">
        <v>624</v>
      </c>
      <c r="B331" s="25" t="s">
        <v>625</v>
      </c>
      <c r="C331" s="26">
        <v>85980</v>
      </c>
      <c r="D331" s="27">
        <v>47289</v>
      </c>
      <c r="E331" s="28">
        <f t="shared" si="11"/>
        <v>0.55000000000000004</v>
      </c>
      <c r="F331" s="29">
        <v>1.4999999999999999E-2</v>
      </c>
      <c r="G331" s="30">
        <v>87270</v>
      </c>
      <c r="H331" s="31">
        <f t="shared" si="12"/>
        <v>47998.500000000007</v>
      </c>
      <c r="I331" s="31"/>
      <c r="J331" s="29">
        <v>0.03</v>
      </c>
      <c r="K331" s="32">
        <v>89888</v>
      </c>
      <c r="L331" s="32">
        <v>49438</v>
      </c>
      <c r="M331" s="24"/>
      <c r="N331" s="32">
        <v>98876.800000000003</v>
      </c>
      <c r="O331" s="32">
        <v>44494.560000000005</v>
      </c>
      <c r="Q331" s="100"/>
      <c r="R331" s="100"/>
    </row>
    <row r="332" spans="1:18" s="17" customFormat="1" ht="18.75" customHeight="1" x14ac:dyDescent="0.25">
      <c r="A332" s="43" t="s">
        <v>626</v>
      </c>
      <c r="B332" s="44" t="s">
        <v>625</v>
      </c>
      <c r="C332" s="36">
        <v>105789</v>
      </c>
      <c r="D332" s="37">
        <v>58184</v>
      </c>
      <c r="E332" s="38">
        <f t="shared" si="11"/>
        <v>0.55000047263893226</v>
      </c>
      <c r="F332" s="39">
        <v>1.4999999999999999E-2</v>
      </c>
      <c r="G332" s="40">
        <v>107376</v>
      </c>
      <c r="H332" s="41">
        <f t="shared" si="12"/>
        <v>59056.850750077989</v>
      </c>
      <c r="I332" s="41"/>
      <c r="J332" s="39">
        <v>0.03</v>
      </c>
      <c r="K332" s="42">
        <v>110597</v>
      </c>
      <c r="L332" s="42">
        <v>60828</v>
      </c>
      <c r="M332" s="43"/>
      <c r="N332" s="42">
        <v>121656.70000000001</v>
      </c>
      <c r="O332" s="42">
        <v>54745.515000000007</v>
      </c>
      <c r="Q332" s="100"/>
      <c r="R332" s="100"/>
    </row>
    <row r="333" spans="1:18" s="17" customFormat="1" ht="18.75" customHeight="1" x14ac:dyDescent="0.25">
      <c r="A333" s="24" t="s">
        <v>627</v>
      </c>
      <c r="B333" s="25" t="s">
        <v>628</v>
      </c>
      <c r="C333" s="26">
        <v>96827</v>
      </c>
      <c r="D333" s="27">
        <v>53255</v>
      </c>
      <c r="E333" s="28">
        <f t="shared" si="11"/>
        <v>0.55000154915467792</v>
      </c>
      <c r="F333" s="29">
        <v>1.4999999999999999E-2</v>
      </c>
      <c r="G333" s="30">
        <v>98279</v>
      </c>
      <c r="H333" s="31">
        <f t="shared" si="12"/>
        <v>54053.60224937259</v>
      </c>
      <c r="I333" s="31"/>
      <c r="J333" s="29">
        <v>0.03</v>
      </c>
      <c r="K333" s="32">
        <v>101227</v>
      </c>
      <c r="L333" s="32">
        <v>55675</v>
      </c>
      <c r="M333" s="24"/>
      <c r="N333" s="32">
        <v>111349.70000000001</v>
      </c>
      <c r="O333" s="32">
        <v>50107.365000000005</v>
      </c>
      <c r="Q333" s="100"/>
      <c r="R333" s="100"/>
    </row>
    <row r="334" spans="1:18" s="17" customFormat="1" ht="18.75" customHeight="1" x14ac:dyDescent="0.25">
      <c r="A334" s="43" t="s">
        <v>629</v>
      </c>
      <c r="B334" s="44" t="s">
        <v>628</v>
      </c>
      <c r="C334" s="36">
        <v>116637</v>
      </c>
      <c r="D334" s="37">
        <v>64151</v>
      </c>
      <c r="E334" s="38">
        <f t="shared" si="11"/>
        <v>0.55000557284566642</v>
      </c>
      <c r="F334" s="39">
        <v>1.4999999999999999E-2</v>
      </c>
      <c r="G334" s="40">
        <v>118387</v>
      </c>
      <c r="H334" s="41">
        <f t="shared" si="12"/>
        <v>65113.509752479913</v>
      </c>
      <c r="I334" s="41"/>
      <c r="J334" s="39">
        <v>0.03</v>
      </c>
      <c r="K334" s="42">
        <v>121939</v>
      </c>
      <c r="L334" s="42">
        <v>67067</v>
      </c>
      <c r="M334" s="43"/>
      <c r="N334" s="42">
        <v>134132.90000000002</v>
      </c>
      <c r="O334" s="42">
        <v>60359.805000000015</v>
      </c>
      <c r="Q334" s="100"/>
      <c r="R334" s="100"/>
    </row>
    <row r="335" spans="1:18" s="17" customFormat="1" ht="18.75" customHeight="1" x14ac:dyDescent="0.25">
      <c r="A335" s="24" t="s">
        <v>630</v>
      </c>
      <c r="B335" s="25" t="s">
        <v>631</v>
      </c>
      <c r="C335" s="26">
        <v>114554</v>
      </c>
      <c r="D335" s="27">
        <v>63005</v>
      </c>
      <c r="E335" s="28">
        <f t="shared" si="11"/>
        <v>0.55000261885224433</v>
      </c>
      <c r="F335" s="29">
        <v>1.4999999999999999E-2</v>
      </c>
      <c r="G335" s="30">
        <v>116272</v>
      </c>
      <c r="H335" s="31">
        <f t="shared" si="12"/>
        <v>63949.904499188153</v>
      </c>
      <c r="I335" s="31"/>
      <c r="J335" s="29">
        <v>0.03</v>
      </c>
      <c r="K335" s="32">
        <v>119760</v>
      </c>
      <c r="L335" s="32">
        <v>65868</v>
      </c>
      <c r="M335" s="24"/>
      <c r="N335" s="32">
        <v>131736</v>
      </c>
      <c r="O335" s="32">
        <v>59281.200000000004</v>
      </c>
      <c r="Q335" s="100"/>
      <c r="R335" s="100"/>
    </row>
    <row r="336" spans="1:18" s="17" customFormat="1" ht="18.75" customHeight="1" x14ac:dyDescent="0.25">
      <c r="A336" s="43" t="s">
        <v>632</v>
      </c>
      <c r="B336" s="44" t="s">
        <v>631</v>
      </c>
      <c r="C336" s="36">
        <v>134296</v>
      </c>
      <c r="D336" s="37">
        <v>73863</v>
      </c>
      <c r="E336" s="38">
        <f t="shared" si="11"/>
        <v>0.55000148924763215</v>
      </c>
      <c r="F336" s="39">
        <v>1.4999999999999999E-2</v>
      </c>
      <c r="G336" s="40">
        <v>136310</v>
      </c>
      <c r="H336" s="41">
        <f t="shared" si="12"/>
        <v>74970.702999344736</v>
      </c>
      <c r="I336" s="41"/>
      <c r="J336" s="39">
        <v>0.03</v>
      </c>
      <c r="K336" s="42">
        <v>140399</v>
      </c>
      <c r="L336" s="42">
        <v>77220</v>
      </c>
      <c r="M336" s="43"/>
      <c r="N336" s="42">
        <v>154438.90000000002</v>
      </c>
      <c r="O336" s="42">
        <v>69497.505000000019</v>
      </c>
      <c r="Q336" s="100"/>
      <c r="R336" s="100"/>
    </row>
    <row r="337" spans="1:18" s="17" customFormat="1" ht="18.75" customHeight="1" x14ac:dyDescent="0.25">
      <c r="A337" s="84" t="s">
        <v>633</v>
      </c>
      <c r="B337" s="51"/>
      <c r="C337" s="51"/>
      <c r="D337" s="20"/>
      <c r="E337" s="20"/>
      <c r="F337" s="20"/>
      <c r="G337" s="20">
        <v>0</v>
      </c>
      <c r="H337" s="20"/>
      <c r="I337" s="20"/>
      <c r="J337" s="20"/>
      <c r="K337" s="20"/>
      <c r="L337" s="20"/>
      <c r="M337" s="23"/>
      <c r="N337" s="20"/>
      <c r="O337" s="84"/>
      <c r="Q337" s="100"/>
      <c r="R337" s="100"/>
    </row>
    <row r="338" spans="1:18" s="17" customFormat="1" ht="18.75" customHeight="1" x14ac:dyDescent="0.25">
      <c r="A338" s="24" t="s">
        <v>634</v>
      </c>
      <c r="B338" s="25" t="s">
        <v>635</v>
      </c>
      <c r="C338" s="26">
        <v>27672</v>
      </c>
      <c r="D338" s="27">
        <v>15220</v>
      </c>
      <c r="E338" s="28">
        <f t="shared" ref="E338:E401" si="13">+D338/C338</f>
        <v>0.55001445504481061</v>
      </c>
      <c r="F338" s="29">
        <v>1.4999999999999999E-2</v>
      </c>
      <c r="G338" s="30">
        <v>28087</v>
      </c>
      <c r="H338" s="31">
        <f t="shared" ref="H338:H401" si="14">+G338*E338</f>
        <v>15448.255998843595</v>
      </c>
      <c r="I338" s="31"/>
      <c r="J338" s="29">
        <v>0.03</v>
      </c>
      <c r="K338" s="32">
        <v>28930</v>
      </c>
      <c r="L338" s="32">
        <v>15912</v>
      </c>
      <c r="M338" s="24"/>
      <c r="N338" s="32">
        <v>31823.000000000004</v>
      </c>
      <c r="O338" s="32">
        <v>14320.350000000002</v>
      </c>
      <c r="Q338" s="100"/>
      <c r="R338" s="100"/>
    </row>
    <row r="339" spans="1:18" s="17" customFormat="1" ht="18.75" customHeight="1" x14ac:dyDescent="0.25">
      <c r="A339" s="43" t="s">
        <v>636</v>
      </c>
      <c r="B339" s="44" t="s">
        <v>635</v>
      </c>
      <c r="C339" s="36">
        <v>35267</v>
      </c>
      <c r="D339" s="37">
        <v>19397</v>
      </c>
      <c r="E339" s="38">
        <f t="shared" si="13"/>
        <v>0.55000425326792757</v>
      </c>
      <c r="F339" s="39">
        <v>1.4999999999999999E-2</v>
      </c>
      <c r="G339" s="40">
        <v>35796</v>
      </c>
      <c r="H339" s="41">
        <f t="shared" si="14"/>
        <v>19687.952249978734</v>
      </c>
      <c r="I339" s="41"/>
      <c r="J339" s="39">
        <v>0.03</v>
      </c>
      <c r="K339" s="42">
        <v>36870</v>
      </c>
      <c r="L339" s="42">
        <v>20279</v>
      </c>
      <c r="M339" s="43"/>
      <c r="N339" s="42">
        <v>40557</v>
      </c>
      <c r="O339" s="42">
        <v>18250.650000000001</v>
      </c>
      <c r="Q339" s="100"/>
      <c r="R339" s="100"/>
    </row>
    <row r="340" spans="1:18" s="17" customFormat="1" ht="18.75" customHeight="1" x14ac:dyDescent="0.25">
      <c r="A340" s="24" t="s">
        <v>637</v>
      </c>
      <c r="B340" s="25" t="s">
        <v>638</v>
      </c>
      <c r="C340" s="26">
        <v>32671</v>
      </c>
      <c r="D340" s="27">
        <v>17970</v>
      </c>
      <c r="E340" s="28">
        <f t="shared" si="13"/>
        <v>0.55002907777539711</v>
      </c>
      <c r="F340" s="29">
        <v>1.4999999999999999E-2</v>
      </c>
      <c r="G340" s="30">
        <v>33161</v>
      </c>
      <c r="H340" s="31">
        <f t="shared" si="14"/>
        <v>18239.514248109943</v>
      </c>
      <c r="I340" s="31"/>
      <c r="J340" s="29">
        <v>0.03</v>
      </c>
      <c r="K340" s="32">
        <v>34156</v>
      </c>
      <c r="L340" s="32">
        <v>18787</v>
      </c>
      <c r="M340" s="24"/>
      <c r="N340" s="32">
        <v>37571.600000000006</v>
      </c>
      <c r="O340" s="32">
        <v>16907.220000000005</v>
      </c>
      <c r="Q340" s="100"/>
      <c r="R340" s="100"/>
    </row>
    <row r="341" spans="1:18" s="17" customFormat="1" ht="18.75" customHeight="1" x14ac:dyDescent="0.25">
      <c r="A341" s="43" t="s">
        <v>639</v>
      </c>
      <c r="B341" s="44" t="s">
        <v>638</v>
      </c>
      <c r="C341" s="36">
        <v>37052</v>
      </c>
      <c r="D341" s="37">
        <v>20379</v>
      </c>
      <c r="E341" s="38">
        <f t="shared" si="13"/>
        <v>0.55001079563856203</v>
      </c>
      <c r="F341" s="39">
        <v>1.4999999999999999E-2</v>
      </c>
      <c r="G341" s="40">
        <v>37608</v>
      </c>
      <c r="H341" s="41">
        <f t="shared" si="14"/>
        <v>20684.80600237504</v>
      </c>
      <c r="I341" s="41"/>
      <c r="J341" s="39">
        <v>0.03</v>
      </c>
      <c r="K341" s="42">
        <v>38736</v>
      </c>
      <c r="L341" s="42">
        <v>21305</v>
      </c>
      <c r="M341" s="43"/>
      <c r="N341" s="42">
        <v>42609.600000000006</v>
      </c>
      <c r="O341" s="42">
        <v>19174.320000000003</v>
      </c>
      <c r="Q341" s="100"/>
      <c r="R341" s="100"/>
    </row>
    <row r="342" spans="1:18" s="17" customFormat="1" ht="18.75" customHeight="1" x14ac:dyDescent="0.25">
      <c r="A342" s="24" t="s">
        <v>640</v>
      </c>
      <c r="B342" s="25" t="s">
        <v>641</v>
      </c>
      <c r="C342" s="26">
        <v>35593</v>
      </c>
      <c r="D342" s="27">
        <v>19577</v>
      </c>
      <c r="E342" s="28">
        <f t="shared" si="13"/>
        <v>0.55002388110021638</v>
      </c>
      <c r="F342" s="29">
        <v>1.4999999999999999E-2</v>
      </c>
      <c r="G342" s="30">
        <v>36127</v>
      </c>
      <c r="H342" s="31">
        <f t="shared" si="14"/>
        <v>19870.712752507516</v>
      </c>
      <c r="I342" s="31"/>
      <c r="J342" s="29">
        <v>0.03</v>
      </c>
      <c r="K342" s="32">
        <v>37211</v>
      </c>
      <c r="L342" s="32">
        <v>20467</v>
      </c>
      <c r="M342" s="24"/>
      <c r="N342" s="32">
        <v>40932.100000000006</v>
      </c>
      <c r="O342" s="32">
        <v>18419.445000000003</v>
      </c>
      <c r="Q342" s="100"/>
      <c r="R342" s="100"/>
    </row>
    <row r="343" spans="1:18" s="17" customFormat="1" ht="18.75" customHeight="1" x14ac:dyDescent="0.25">
      <c r="A343" s="43" t="s">
        <v>642</v>
      </c>
      <c r="B343" s="44" t="s">
        <v>643</v>
      </c>
      <c r="C343" s="36">
        <v>40006</v>
      </c>
      <c r="D343" s="37">
        <v>22004</v>
      </c>
      <c r="E343" s="38">
        <f t="shared" si="13"/>
        <v>0.55001749737539374</v>
      </c>
      <c r="F343" s="39">
        <v>1.4999999999999999E-2</v>
      </c>
      <c r="G343" s="40">
        <v>40606</v>
      </c>
      <c r="H343" s="41">
        <f t="shared" si="14"/>
        <v>22334.010498425239</v>
      </c>
      <c r="I343" s="41"/>
      <c r="J343" s="39">
        <v>0.03</v>
      </c>
      <c r="K343" s="42">
        <v>41824</v>
      </c>
      <c r="L343" s="42">
        <v>23004</v>
      </c>
      <c r="M343" s="43"/>
      <c r="N343" s="42">
        <v>46006.400000000001</v>
      </c>
      <c r="O343" s="42">
        <v>20702.88</v>
      </c>
      <c r="Q343" s="100"/>
      <c r="R343" s="100"/>
    </row>
    <row r="344" spans="1:18" s="17" customFormat="1" ht="18.75" customHeight="1" x14ac:dyDescent="0.25">
      <c r="A344" s="24" t="s">
        <v>644</v>
      </c>
      <c r="B344" s="25" t="s">
        <v>645</v>
      </c>
      <c r="C344" s="26">
        <v>39166</v>
      </c>
      <c r="D344" s="27">
        <v>21542</v>
      </c>
      <c r="E344" s="28">
        <f t="shared" si="13"/>
        <v>0.55001787264464075</v>
      </c>
      <c r="F344" s="29">
        <v>1.4999999999999999E-2</v>
      </c>
      <c r="G344" s="30">
        <v>39753</v>
      </c>
      <c r="H344" s="31">
        <f t="shared" si="14"/>
        <v>21864.860491242405</v>
      </c>
      <c r="I344" s="31"/>
      <c r="J344" s="29">
        <v>0.03</v>
      </c>
      <c r="K344" s="32">
        <v>40946</v>
      </c>
      <c r="L344" s="32">
        <v>22521</v>
      </c>
      <c r="M344" s="24"/>
      <c r="N344" s="32">
        <v>45040.600000000006</v>
      </c>
      <c r="O344" s="32">
        <v>20268.270000000004</v>
      </c>
      <c r="Q344" s="100"/>
      <c r="R344" s="100"/>
    </row>
    <row r="345" spans="1:18" s="17" customFormat="1" ht="18.75" customHeight="1" x14ac:dyDescent="0.25">
      <c r="A345" s="43" t="s">
        <v>646</v>
      </c>
      <c r="B345" s="44" t="s">
        <v>645</v>
      </c>
      <c r="C345" s="36">
        <v>49817</v>
      </c>
      <c r="D345" s="37">
        <v>27400</v>
      </c>
      <c r="E345" s="38">
        <f t="shared" si="13"/>
        <v>0.55001304775478255</v>
      </c>
      <c r="F345" s="39">
        <v>1.4999999999999999E-2</v>
      </c>
      <c r="G345" s="40">
        <v>50564</v>
      </c>
      <c r="H345" s="41">
        <f t="shared" si="14"/>
        <v>27810.859746672824</v>
      </c>
      <c r="I345" s="41"/>
      <c r="J345" s="39">
        <v>0.03</v>
      </c>
      <c r="K345" s="42">
        <v>52081</v>
      </c>
      <c r="L345" s="42">
        <v>28645</v>
      </c>
      <c r="M345" s="43"/>
      <c r="N345" s="42">
        <v>57289.100000000006</v>
      </c>
      <c r="O345" s="42">
        <v>25780.095000000005</v>
      </c>
      <c r="Q345" s="100"/>
      <c r="R345" s="100"/>
    </row>
    <row r="346" spans="1:18" s="17" customFormat="1" ht="18.75" customHeight="1" x14ac:dyDescent="0.25">
      <c r="A346" s="24" t="s">
        <v>647</v>
      </c>
      <c r="B346" s="25" t="s">
        <v>648</v>
      </c>
      <c r="C346" s="26">
        <v>45917</v>
      </c>
      <c r="D346" s="27">
        <v>25255</v>
      </c>
      <c r="E346" s="28">
        <f t="shared" si="13"/>
        <v>0.55001415597708914</v>
      </c>
      <c r="F346" s="29">
        <v>1.4999999999999999E-2</v>
      </c>
      <c r="G346" s="30">
        <v>46606</v>
      </c>
      <c r="H346" s="31">
        <f t="shared" si="14"/>
        <v>25633.959753468218</v>
      </c>
      <c r="I346" s="31"/>
      <c r="J346" s="29">
        <v>0.03</v>
      </c>
      <c r="K346" s="32">
        <v>48004</v>
      </c>
      <c r="L346" s="32">
        <v>26403</v>
      </c>
      <c r="M346" s="24"/>
      <c r="N346" s="32">
        <v>52804.4</v>
      </c>
      <c r="O346" s="32">
        <v>23761.98</v>
      </c>
      <c r="Q346" s="100"/>
      <c r="R346" s="100"/>
    </row>
    <row r="347" spans="1:18" s="17" customFormat="1" ht="18.75" customHeight="1" x14ac:dyDescent="0.25">
      <c r="A347" s="43" t="s">
        <v>649</v>
      </c>
      <c r="B347" s="44" t="s">
        <v>648</v>
      </c>
      <c r="C347" s="36">
        <v>53416</v>
      </c>
      <c r="D347" s="37">
        <v>29379</v>
      </c>
      <c r="E347" s="38">
        <f t="shared" si="13"/>
        <v>0.55000374419649545</v>
      </c>
      <c r="F347" s="39">
        <v>1.4999999999999999E-2</v>
      </c>
      <c r="G347" s="40">
        <v>54217</v>
      </c>
      <c r="H347" s="41">
        <f t="shared" si="14"/>
        <v>29819.552999101394</v>
      </c>
      <c r="I347" s="41"/>
      <c r="J347" s="39">
        <v>0.03</v>
      </c>
      <c r="K347" s="42">
        <v>55844</v>
      </c>
      <c r="L347" s="42">
        <v>30714</v>
      </c>
      <c r="M347" s="43"/>
      <c r="N347" s="42">
        <v>61428.4</v>
      </c>
      <c r="O347" s="42">
        <v>27642.780000000002</v>
      </c>
      <c r="Q347" s="100"/>
      <c r="R347" s="100"/>
    </row>
    <row r="348" spans="1:18" s="17" customFormat="1" ht="18.75" customHeight="1" x14ac:dyDescent="0.25">
      <c r="A348" s="24" t="s">
        <v>650</v>
      </c>
      <c r="B348" s="25" t="s">
        <v>651</v>
      </c>
      <c r="C348" s="26">
        <v>51862</v>
      </c>
      <c r="D348" s="27">
        <v>28525</v>
      </c>
      <c r="E348" s="28">
        <f t="shared" si="13"/>
        <v>0.55001735374648109</v>
      </c>
      <c r="F348" s="29">
        <v>1.4999999999999999E-2</v>
      </c>
      <c r="G348" s="30">
        <v>52640</v>
      </c>
      <c r="H348" s="31">
        <f t="shared" si="14"/>
        <v>28952.913501214764</v>
      </c>
      <c r="I348" s="31"/>
      <c r="J348" s="29">
        <v>0.03</v>
      </c>
      <c r="K348" s="32">
        <v>54219</v>
      </c>
      <c r="L348" s="32">
        <v>29821</v>
      </c>
      <c r="M348" s="24"/>
      <c r="N348" s="32">
        <v>59640.9</v>
      </c>
      <c r="O348" s="32">
        <v>26838.405000000002</v>
      </c>
      <c r="Q348" s="100"/>
      <c r="R348" s="100"/>
    </row>
    <row r="349" spans="1:18" s="17" customFormat="1" ht="18.75" customHeight="1" x14ac:dyDescent="0.25">
      <c r="A349" s="43" t="s">
        <v>652</v>
      </c>
      <c r="B349" s="44" t="s">
        <v>651</v>
      </c>
      <c r="C349" s="36">
        <v>59296</v>
      </c>
      <c r="D349" s="37">
        <v>32613</v>
      </c>
      <c r="E349" s="38">
        <f t="shared" si="13"/>
        <v>0.55000337290879653</v>
      </c>
      <c r="F349" s="39">
        <v>1.4999999999999999E-2</v>
      </c>
      <c r="G349" s="40">
        <v>60185</v>
      </c>
      <c r="H349" s="41">
        <f t="shared" si="14"/>
        <v>33101.952998515917</v>
      </c>
      <c r="I349" s="41"/>
      <c r="J349" s="39">
        <v>0.03</v>
      </c>
      <c r="K349" s="42">
        <v>61991</v>
      </c>
      <c r="L349" s="42">
        <v>34095</v>
      </c>
      <c r="M349" s="43"/>
      <c r="N349" s="42">
        <v>68190.100000000006</v>
      </c>
      <c r="O349" s="42">
        <v>30685.545000000002</v>
      </c>
      <c r="Q349" s="100"/>
      <c r="R349" s="100"/>
    </row>
    <row r="350" spans="1:18" s="17" customFormat="1" ht="18.75" customHeight="1" x14ac:dyDescent="0.25">
      <c r="A350" s="24" t="s">
        <v>653</v>
      </c>
      <c r="B350" s="25" t="s">
        <v>654</v>
      </c>
      <c r="C350" s="26">
        <v>50462</v>
      </c>
      <c r="D350" s="27">
        <v>27755</v>
      </c>
      <c r="E350" s="28">
        <f t="shared" si="13"/>
        <v>0.55001783520272685</v>
      </c>
      <c r="F350" s="29">
        <v>1.4999999999999999E-2</v>
      </c>
      <c r="G350" s="30">
        <v>51219</v>
      </c>
      <c r="H350" s="31">
        <f t="shared" si="14"/>
        <v>28171.363501248466</v>
      </c>
      <c r="I350" s="31"/>
      <c r="J350" s="29">
        <v>0.03</v>
      </c>
      <c r="K350" s="32">
        <v>52756</v>
      </c>
      <c r="L350" s="32">
        <v>29017</v>
      </c>
      <c r="M350" s="24"/>
      <c r="N350" s="32">
        <v>58031.600000000006</v>
      </c>
      <c r="O350" s="32">
        <v>26114.220000000005</v>
      </c>
      <c r="Q350" s="100"/>
      <c r="R350" s="100"/>
    </row>
    <row r="351" spans="1:18" s="17" customFormat="1" ht="18.75" customHeight="1" x14ac:dyDescent="0.25">
      <c r="A351" s="43" t="s">
        <v>655</v>
      </c>
      <c r="B351" s="44" t="s">
        <v>654</v>
      </c>
      <c r="C351" s="36">
        <v>64355</v>
      </c>
      <c r="D351" s="37">
        <v>35396</v>
      </c>
      <c r="E351" s="38">
        <f t="shared" si="13"/>
        <v>0.55001165410613007</v>
      </c>
      <c r="F351" s="39">
        <v>1.4999999999999999E-2</v>
      </c>
      <c r="G351" s="40">
        <v>65320</v>
      </c>
      <c r="H351" s="41">
        <f t="shared" si="14"/>
        <v>35926.761246212416</v>
      </c>
      <c r="I351" s="41"/>
      <c r="J351" s="39">
        <v>0.03</v>
      </c>
      <c r="K351" s="42">
        <v>67280</v>
      </c>
      <c r="L351" s="42">
        <v>37005</v>
      </c>
      <c r="M351" s="43"/>
      <c r="N351" s="42">
        <v>74008</v>
      </c>
      <c r="O351" s="42">
        <v>33303.599999999999</v>
      </c>
      <c r="Q351" s="100"/>
      <c r="R351" s="100"/>
    </row>
    <row r="352" spans="1:18" s="17" customFormat="1" ht="18.75" customHeight="1" x14ac:dyDescent="0.25">
      <c r="A352" s="24" t="s">
        <v>656</v>
      </c>
      <c r="B352" s="25" t="s">
        <v>657</v>
      </c>
      <c r="C352" s="26">
        <v>59199</v>
      </c>
      <c r="D352" s="27">
        <v>32560</v>
      </c>
      <c r="E352" s="28">
        <f t="shared" si="13"/>
        <v>0.55000929069747795</v>
      </c>
      <c r="F352" s="29">
        <v>1.4999999999999999E-2</v>
      </c>
      <c r="G352" s="30">
        <v>60087</v>
      </c>
      <c r="H352" s="31">
        <f t="shared" si="14"/>
        <v>33048.408250139357</v>
      </c>
      <c r="I352" s="31"/>
      <c r="J352" s="29">
        <v>0.03</v>
      </c>
      <c r="K352" s="32">
        <v>61890</v>
      </c>
      <c r="L352" s="32">
        <v>34040</v>
      </c>
      <c r="M352" s="24"/>
      <c r="N352" s="32">
        <v>68079</v>
      </c>
      <c r="O352" s="32">
        <v>30635.55</v>
      </c>
      <c r="Q352" s="100"/>
      <c r="R352" s="100"/>
    </row>
    <row r="353" spans="1:18" s="17" customFormat="1" ht="18.75" customHeight="1" x14ac:dyDescent="0.25">
      <c r="A353" s="43" t="s">
        <v>658</v>
      </c>
      <c r="B353" s="44" t="s">
        <v>657</v>
      </c>
      <c r="C353" s="36">
        <v>69778</v>
      </c>
      <c r="D353" s="37">
        <v>38378</v>
      </c>
      <c r="E353" s="38">
        <f t="shared" si="13"/>
        <v>0.550001433116455</v>
      </c>
      <c r="F353" s="39">
        <v>1.4999999999999999E-2</v>
      </c>
      <c r="G353" s="40">
        <v>70825</v>
      </c>
      <c r="H353" s="41">
        <f t="shared" si="14"/>
        <v>38953.851500472927</v>
      </c>
      <c r="I353" s="41"/>
      <c r="J353" s="39">
        <v>0.03</v>
      </c>
      <c r="K353" s="42">
        <v>72950</v>
      </c>
      <c r="L353" s="42">
        <v>40123</v>
      </c>
      <c r="M353" s="43"/>
      <c r="N353" s="42">
        <v>80245</v>
      </c>
      <c r="O353" s="42">
        <v>36110.25</v>
      </c>
      <c r="Q353" s="100"/>
      <c r="R353" s="100"/>
    </row>
    <row r="354" spans="1:18" s="17" customFormat="1" ht="18.75" customHeight="1" x14ac:dyDescent="0.25">
      <c r="A354" s="24" t="s">
        <v>659</v>
      </c>
      <c r="B354" s="25" t="s">
        <v>660</v>
      </c>
      <c r="C354" s="26">
        <v>68028</v>
      </c>
      <c r="D354" s="27">
        <v>37416</v>
      </c>
      <c r="E354" s="28">
        <f t="shared" si="13"/>
        <v>0.55000881989768924</v>
      </c>
      <c r="F354" s="29">
        <v>1.4999999999999999E-2</v>
      </c>
      <c r="G354" s="30">
        <v>69048</v>
      </c>
      <c r="H354" s="31">
        <f t="shared" si="14"/>
        <v>37977.008996295648</v>
      </c>
      <c r="I354" s="31"/>
      <c r="J354" s="29">
        <v>0.03</v>
      </c>
      <c r="K354" s="32">
        <v>71119</v>
      </c>
      <c r="L354" s="32">
        <v>39116</v>
      </c>
      <c r="M354" s="24"/>
      <c r="N354" s="32">
        <v>78230.900000000009</v>
      </c>
      <c r="O354" s="32">
        <v>35203.905000000006</v>
      </c>
      <c r="Q354" s="100"/>
      <c r="R354" s="100"/>
    </row>
    <row r="355" spans="1:18" s="17" customFormat="1" ht="18.75" customHeight="1" x14ac:dyDescent="0.25">
      <c r="A355" s="43" t="s">
        <v>661</v>
      </c>
      <c r="B355" s="44" t="s">
        <v>660</v>
      </c>
      <c r="C355" s="36">
        <v>78607</v>
      </c>
      <c r="D355" s="37">
        <v>43234</v>
      </c>
      <c r="E355" s="38">
        <f t="shared" si="13"/>
        <v>0.55000190822700268</v>
      </c>
      <c r="F355" s="39">
        <v>1.4999999999999999E-2</v>
      </c>
      <c r="G355" s="40">
        <v>79786</v>
      </c>
      <c r="H355" s="41">
        <f t="shared" si="14"/>
        <v>43882.452249799637</v>
      </c>
      <c r="I355" s="41"/>
      <c r="J355" s="39">
        <v>0.03</v>
      </c>
      <c r="K355" s="42">
        <v>82180</v>
      </c>
      <c r="L355" s="42">
        <v>45199</v>
      </c>
      <c r="M355" s="43"/>
      <c r="N355" s="42">
        <v>90398.000000000015</v>
      </c>
      <c r="O355" s="42">
        <v>40679.100000000006</v>
      </c>
      <c r="Q355" s="100"/>
      <c r="R355" s="100"/>
    </row>
    <row r="356" spans="1:18" s="17" customFormat="1" ht="18.75" customHeight="1" x14ac:dyDescent="0.25">
      <c r="A356" s="24" t="s">
        <v>662</v>
      </c>
      <c r="B356" s="25" t="s">
        <v>663</v>
      </c>
      <c r="C356" s="26">
        <v>62572</v>
      </c>
      <c r="D356" s="27">
        <v>34415</v>
      </c>
      <c r="E356" s="28">
        <f t="shared" si="13"/>
        <v>0.55000639263568374</v>
      </c>
      <c r="F356" s="29">
        <v>1.4999999999999999E-2</v>
      </c>
      <c r="G356" s="30">
        <v>63511</v>
      </c>
      <c r="H356" s="31">
        <f t="shared" si="14"/>
        <v>34931.456002684907</v>
      </c>
      <c r="I356" s="31"/>
      <c r="J356" s="29">
        <v>0.03</v>
      </c>
      <c r="K356" s="32">
        <v>65416</v>
      </c>
      <c r="L356" s="32">
        <v>35979</v>
      </c>
      <c r="M356" s="24"/>
      <c r="N356" s="32">
        <v>71957.600000000006</v>
      </c>
      <c r="O356" s="32">
        <v>32380.920000000002</v>
      </c>
      <c r="Q356" s="100"/>
      <c r="R356" s="100"/>
    </row>
    <row r="357" spans="1:18" s="17" customFormat="1" ht="18.75" customHeight="1" x14ac:dyDescent="0.25">
      <c r="A357" s="43" t="s">
        <v>664</v>
      </c>
      <c r="B357" s="44" t="s">
        <v>663</v>
      </c>
      <c r="C357" s="36">
        <v>79260</v>
      </c>
      <c r="D357" s="37">
        <v>43593</v>
      </c>
      <c r="E357" s="38">
        <f t="shared" si="13"/>
        <v>0.55000000000000004</v>
      </c>
      <c r="F357" s="39">
        <v>1.4999999999999999E-2</v>
      </c>
      <c r="G357" s="40">
        <v>80449</v>
      </c>
      <c r="H357" s="41">
        <f t="shared" si="14"/>
        <v>44246.950000000004</v>
      </c>
      <c r="I357" s="41"/>
      <c r="J357" s="39">
        <v>0.03</v>
      </c>
      <c r="K357" s="42">
        <v>82862</v>
      </c>
      <c r="L357" s="42">
        <v>45574</v>
      </c>
      <c r="M357" s="43"/>
      <c r="N357" s="42">
        <v>91148.200000000012</v>
      </c>
      <c r="O357" s="42">
        <v>41016.69000000001</v>
      </c>
      <c r="Q357" s="100"/>
      <c r="R357" s="100"/>
    </row>
    <row r="358" spans="1:18" s="17" customFormat="1" ht="18.75" customHeight="1" x14ac:dyDescent="0.25">
      <c r="A358" s="24" t="s">
        <v>665</v>
      </c>
      <c r="B358" s="25" t="s">
        <v>666</v>
      </c>
      <c r="C358" s="26">
        <v>72869</v>
      </c>
      <c r="D358" s="27">
        <v>40078</v>
      </c>
      <c r="E358" s="28">
        <f t="shared" si="13"/>
        <v>0.55000068616284015</v>
      </c>
      <c r="F358" s="29">
        <v>1.4999999999999999E-2</v>
      </c>
      <c r="G358" s="30">
        <v>73962</v>
      </c>
      <c r="H358" s="31">
        <f t="shared" si="14"/>
        <v>40679.150749975983</v>
      </c>
      <c r="I358" s="31"/>
      <c r="J358" s="29">
        <v>0.03</v>
      </c>
      <c r="K358" s="32">
        <v>76181</v>
      </c>
      <c r="L358" s="32">
        <v>41900</v>
      </c>
      <c r="M358" s="24"/>
      <c r="N358" s="32">
        <v>83799.100000000006</v>
      </c>
      <c r="O358" s="32">
        <v>37709.595000000001</v>
      </c>
      <c r="Q358" s="100"/>
      <c r="R358" s="100"/>
    </row>
    <row r="359" spans="1:18" s="17" customFormat="1" ht="18.75" customHeight="1" x14ac:dyDescent="0.25">
      <c r="A359" s="43" t="s">
        <v>667</v>
      </c>
      <c r="B359" s="44" t="s">
        <v>666</v>
      </c>
      <c r="C359" s="36">
        <v>86503</v>
      </c>
      <c r="D359" s="37">
        <v>47577</v>
      </c>
      <c r="E359" s="38">
        <f t="shared" si="13"/>
        <v>0.55000404610244735</v>
      </c>
      <c r="F359" s="39">
        <v>1.4999999999999999E-2</v>
      </c>
      <c r="G359" s="40">
        <v>87801</v>
      </c>
      <c r="H359" s="41">
        <f t="shared" si="14"/>
        <v>48290.905251840981</v>
      </c>
      <c r="I359" s="41"/>
      <c r="J359" s="39">
        <v>0.03</v>
      </c>
      <c r="K359" s="42">
        <v>90435</v>
      </c>
      <c r="L359" s="42">
        <v>49740</v>
      </c>
      <c r="M359" s="43"/>
      <c r="N359" s="42">
        <v>99478.500000000015</v>
      </c>
      <c r="O359" s="42">
        <v>44765.325000000004</v>
      </c>
      <c r="Q359" s="100"/>
      <c r="R359" s="100"/>
    </row>
    <row r="360" spans="1:18" s="17" customFormat="1" ht="18.75" customHeight="1" x14ac:dyDescent="0.25">
      <c r="A360" s="24" t="s">
        <v>668</v>
      </c>
      <c r="B360" s="25" t="s">
        <v>669</v>
      </c>
      <c r="C360" s="26">
        <v>84655</v>
      </c>
      <c r="D360" s="27">
        <v>46561</v>
      </c>
      <c r="E360" s="28">
        <f t="shared" si="13"/>
        <v>0.55000885948851219</v>
      </c>
      <c r="F360" s="29">
        <v>1.4999999999999999E-2</v>
      </c>
      <c r="G360" s="30">
        <v>85925</v>
      </c>
      <c r="H360" s="31">
        <f t="shared" si="14"/>
        <v>47259.511251550408</v>
      </c>
      <c r="I360" s="31"/>
      <c r="J360" s="29">
        <v>0.03</v>
      </c>
      <c r="K360" s="32">
        <v>88503</v>
      </c>
      <c r="L360" s="32">
        <v>48677</v>
      </c>
      <c r="M360" s="24"/>
      <c r="N360" s="32">
        <v>97353.3</v>
      </c>
      <c r="O360" s="32">
        <v>43808.985000000001</v>
      </c>
      <c r="Q360" s="100"/>
      <c r="R360" s="100"/>
    </row>
    <row r="361" spans="1:18" s="17" customFormat="1" ht="18.75" customHeight="1" x14ac:dyDescent="0.25">
      <c r="A361" s="43" t="s">
        <v>670</v>
      </c>
      <c r="B361" s="44" t="s">
        <v>669</v>
      </c>
      <c r="C361" s="36">
        <v>98284</v>
      </c>
      <c r="D361" s="37">
        <v>54057</v>
      </c>
      <c r="E361" s="38">
        <f t="shared" si="13"/>
        <v>0.5500081396768548</v>
      </c>
      <c r="F361" s="39">
        <v>1.4999999999999999E-2</v>
      </c>
      <c r="G361" s="40">
        <v>99758</v>
      </c>
      <c r="H361" s="41">
        <f t="shared" si="14"/>
        <v>54867.711997883678</v>
      </c>
      <c r="I361" s="41"/>
      <c r="J361" s="39">
        <v>0.03</v>
      </c>
      <c r="K361" s="42">
        <v>102751</v>
      </c>
      <c r="L361" s="42">
        <v>56514</v>
      </c>
      <c r="M361" s="43"/>
      <c r="N361" s="42">
        <v>113026.1</v>
      </c>
      <c r="O361" s="42">
        <v>50861.745000000003</v>
      </c>
      <c r="Q361" s="100"/>
      <c r="R361" s="100"/>
    </row>
    <row r="362" spans="1:18" s="17" customFormat="1" ht="18.75" customHeight="1" x14ac:dyDescent="0.25">
      <c r="A362" s="24" t="s">
        <v>671</v>
      </c>
      <c r="B362" s="25" t="s">
        <v>672</v>
      </c>
      <c r="C362" s="26">
        <v>73809</v>
      </c>
      <c r="D362" s="27">
        <v>40595</v>
      </c>
      <c r="E362" s="28">
        <f t="shared" si="13"/>
        <v>0.55000067742416237</v>
      </c>
      <c r="F362" s="29">
        <v>1.4999999999999999E-2</v>
      </c>
      <c r="G362" s="30">
        <v>74916</v>
      </c>
      <c r="H362" s="31">
        <f t="shared" si="14"/>
        <v>41203.850749908546</v>
      </c>
      <c r="I362" s="31"/>
      <c r="J362" s="29">
        <v>0.03</v>
      </c>
      <c r="K362" s="32">
        <v>77163</v>
      </c>
      <c r="L362" s="32">
        <v>42440</v>
      </c>
      <c r="M362" s="24"/>
      <c r="N362" s="32">
        <v>84879.3</v>
      </c>
      <c r="O362" s="32">
        <v>38195.685000000005</v>
      </c>
      <c r="Q362" s="100"/>
      <c r="R362" s="100"/>
    </row>
    <row r="363" spans="1:18" s="17" customFormat="1" ht="18.75" customHeight="1" x14ac:dyDescent="0.25">
      <c r="A363" s="43" t="s">
        <v>673</v>
      </c>
      <c r="B363" s="44" t="s">
        <v>672</v>
      </c>
      <c r="C363" s="36">
        <v>93810</v>
      </c>
      <c r="D363" s="37">
        <v>51596</v>
      </c>
      <c r="E363" s="38">
        <f t="shared" si="13"/>
        <v>0.55000532992218309</v>
      </c>
      <c r="F363" s="39">
        <v>1.4999999999999999E-2</v>
      </c>
      <c r="G363" s="40">
        <v>95217</v>
      </c>
      <c r="H363" s="41">
        <f t="shared" si="14"/>
        <v>52369.857499200509</v>
      </c>
      <c r="I363" s="41"/>
      <c r="J363" s="39">
        <v>0.03</v>
      </c>
      <c r="K363" s="42">
        <v>98074</v>
      </c>
      <c r="L363" s="42">
        <v>53941</v>
      </c>
      <c r="M363" s="43"/>
      <c r="N363" s="42">
        <v>107881.40000000001</v>
      </c>
      <c r="O363" s="42">
        <v>48546.630000000005</v>
      </c>
      <c r="Q363" s="100"/>
      <c r="R363" s="100"/>
    </row>
    <row r="364" spans="1:18" s="17" customFormat="1" ht="18.75" customHeight="1" x14ac:dyDescent="0.25">
      <c r="A364" s="24" t="s">
        <v>674</v>
      </c>
      <c r="B364" s="25" t="s">
        <v>675</v>
      </c>
      <c r="C364" s="26">
        <v>86108</v>
      </c>
      <c r="D364" s="27">
        <v>47360</v>
      </c>
      <c r="E364" s="28">
        <f t="shared" si="13"/>
        <v>0.55000696799368232</v>
      </c>
      <c r="F364" s="29">
        <v>1.4999999999999999E-2</v>
      </c>
      <c r="G364" s="30">
        <v>87400</v>
      </c>
      <c r="H364" s="31">
        <f t="shared" si="14"/>
        <v>48070.609002647834</v>
      </c>
      <c r="I364" s="31"/>
      <c r="J364" s="29">
        <v>0.03</v>
      </c>
      <c r="K364" s="32">
        <v>90022</v>
      </c>
      <c r="L364" s="32">
        <v>49513</v>
      </c>
      <c r="M364" s="24"/>
      <c r="N364" s="32">
        <v>99024.200000000012</v>
      </c>
      <c r="O364" s="32">
        <v>44560.890000000007</v>
      </c>
      <c r="Q364" s="100"/>
      <c r="R364" s="100"/>
    </row>
    <row r="365" spans="1:18" s="17" customFormat="1" ht="18.75" customHeight="1" x14ac:dyDescent="0.25">
      <c r="A365" s="43" t="s">
        <v>676</v>
      </c>
      <c r="B365" s="44" t="s">
        <v>675</v>
      </c>
      <c r="C365" s="36">
        <v>102832</v>
      </c>
      <c r="D365" s="37">
        <v>56558</v>
      </c>
      <c r="E365" s="38">
        <f t="shared" si="13"/>
        <v>0.55000388983973858</v>
      </c>
      <c r="F365" s="39">
        <v>1.4999999999999999E-2</v>
      </c>
      <c r="G365" s="40">
        <v>104374</v>
      </c>
      <c r="H365" s="41">
        <f t="shared" si="14"/>
        <v>57406.105998132873</v>
      </c>
      <c r="I365" s="41"/>
      <c r="J365" s="39">
        <v>0.03</v>
      </c>
      <c r="K365" s="42">
        <v>107505</v>
      </c>
      <c r="L365" s="42">
        <v>59128</v>
      </c>
      <c r="M365" s="43"/>
      <c r="N365" s="42">
        <v>118255.50000000001</v>
      </c>
      <c r="O365" s="42">
        <v>53214.975000000006</v>
      </c>
      <c r="Q365" s="100"/>
      <c r="R365" s="100"/>
    </row>
    <row r="366" spans="1:18" s="17" customFormat="1" ht="18.75" customHeight="1" x14ac:dyDescent="0.25">
      <c r="A366" s="24" t="s">
        <v>677</v>
      </c>
      <c r="B366" s="25" t="s">
        <v>678</v>
      </c>
      <c r="C366" s="26">
        <v>100852</v>
      </c>
      <c r="D366" s="27">
        <v>55469</v>
      </c>
      <c r="E366" s="28">
        <f t="shared" si="13"/>
        <v>0.55000396620790859</v>
      </c>
      <c r="F366" s="29">
        <v>1.4999999999999999E-2</v>
      </c>
      <c r="G366" s="30">
        <v>102365</v>
      </c>
      <c r="H366" s="31">
        <f t="shared" si="14"/>
        <v>56301.156000872565</v>
      </c>
      <c r="I366" s="31"/>
      <c r="J366" s="29">
        <v>0.03</v>
      </c>
      <c r="K366" s="32">
        <v>105436</v>
      </c>
      <c r="L366" s="32">
        <v>57990</v>
      </c>
      <c r="M366" s="24"/>
      <c r="N366" s="32">
        <v>115979.6</v>
      </c>
      <c r="O366" s="32">
        <v>52190.820000000007</v>
      </c>
      <c r="Q366" s="100"/>
      <c r="R366" s="100"/>
    </row>
    <row r="367" spans="1:18" s="17" customFormat="1" ht="18.75" customHeight="1" x14ac:dyDescent="0.25">
      <c r="A367" s="43" t="s">
        <v>679</v>
      </c>
      <c r="B367" s="44" t="s">
        <v>678</v>
      </c>
      <c r="C367" s="36">
        <v>117573</v>
      </c>
      <c r="D367" s="37">
        <v>64666</v>
      </c>
      <c r="E367" s="38">
        <f t="shared" si="13"/>
        <v>0.55000722955100234</v>
      </c>
      <c r="F367" s="39">
        <v>1.4999999999999999E-2</v>
      </c>
      <c r="G367" s="40">
        <v>119337</v>
      </c>
      <c r="H367" s="41">
        <f t="shared" si="14"/>
        <v>65636.212752927968</v>
      </c>
      <c r="I367" s="41"/>
      <c r="J367" s="39">
        <v>0.03</v>
      </c>
      <c r="K367" s="42">
        <v>122917</v>
      </c>
      <c r="L367" s="42">
        <v>67605</v>
      </c>
      <c r="M367" s="43"/>
      <c r="N367" s="42">
        <v>135208.70000000001</v>
      </c>
      <c r="O367" s="42">
        <v>60843.915000000008</v>
      </c>
      <c r="Q367" s="100"/>
      <c r="R367" s="100"/>
    </row>
    <row r="368" spans="1:18" s="17" customFormat="1" ht="18.75" customHeight="1" x14ac:dyDescent="0.25">
      <c r="A368" s="24" t="s">
        <v>680</v>
      </c>
      <c r="B368" s="25" t="s">
        <v>681</v>
      </c>
      <c r="C368" s="26">
        <v>85004</v>
      </c>
      <c r="D368" s="27">
        <v>46753</v>
      </c>
      <c r="E368" s="28">
        <f t="shared" si="13"/>
        <v>0.55000941132182013</v>
      </c>
      <c r="F368" s="29">
        <v>1.4999999999999999E-2</v>
      </c>
      <c r="G368" s="30">
        <v>86279</v>
      </c>
      <c r="H368" s="31">
        <f t="shared" si="14"/>
        <v>47454.261999435315</v>
      </c>
      <c r="I368" s="31"/>
      <c r="J368" s="29">
        <v>0.03</v>
      </c>
      <c r="K368" s="32">
        <v>88867</v>
      </c>
      <c r="L368" s="32">
        <v>48878</v>
      </c>
      <c r="M368" s="24"/>
      <c r="N368" s="32">
        <v>97753.700000000012</v>
      </c>
      <c r="O368" s="32">
        <v>43989.165000000008</v>
      </c>
      <c r="Q368" s="100"/>
      <c r="R368" s="100"/>
    </row>
    <row r="369" spans="1:18" s="17" customFormat="1" ht="18.75" customHeight="1" x14ac:dyDescent="0.25">
      <c r="A369" s="43" t="s">
        <v>682</v>
      </c>
      <c r="B369" s="44" t="s">
        <v>681</v>
      </c>
      <c r="C369" s="36">
        <v>108744</v>
      </c>
      <c r="D369" s="37">
        <v>59810</v>
      </c>
      <c r="E369" s="38">
        <f t="shared" si="13"/>
        <v>0.55000735672772749</v>
      </c>
      <c r="F369" s="39">
        <v>1.4999999999999999E-2</v>
      </c>
      <c r="G369" s="40">
        <v>110375</v>
      </c>
      <c r="H369" s="41">
        <f t="shared" si="14"/>
        <v>60707.061998822923</v>
      </c>
      <c r="I369" s="41"/>
      <c r="J369" s="39">
        <v>0.03</v>
      </c>
      <c r="K369" s="42">
        <v>113686</v>
      </c>
      <c r="L369" s="42">
        <v>62528</v>
      </c>
      <c r="M369" s="43"/>
      <c r="N369" s="42">
        <v>125054.6</v>
      </c>
      <c r="O369" s="42">
        <v>56274.570000000007</v>
      </c>
      <c r="Q369" s="100"/>
      <c r="R369" s="100"/>
    </row>
    <row r="370" spans="1:18" s="17" customFormat="1" ht="18.75" customHeight="1" x14ac:dyDescent="0.25">
      <c r="A370" s="24" t="s">
        <v>683</v>
      </c>
      <c r="B370" s="25" t="s">
        <v>684</v>
      </c>
      <c r="C370" s="26">
        <v>99818</v>
      </c>
      <c r="D370" s="27">
        <v>54900</v>
      </c>
      <c r="E370" s="28">
        <f t="shared" si="13"/>
        <v>0.55000100182331846</v>
      </c>
      <c r="F370" s="29">
        <v>1.4999999999999999E-2</v>
      </c>
      <c r="G370" s="30">
        <v>101315</v>
      </c>
      <c r="H370" s="31">
        <f t="shared" si="14"/>
        <v>55723.351499729506</v>
      </c>
      <c r="I370" s="31"/>
      <c r="J370" s="29">
        <v>0.03</v>
      </c>
      <c r="K370" s="32">
        <v>104354</v>
      </c>
      <c r="L370" s="32">
        <v>57395</v>
      </c>
      <c r="M370" s="24"/>
      <c r="N370" s="32">
        <v>114789.40000000001</v>
      </c>
      <c r="O370" s="32">
        <v>51655.23</v>
      </c>
      <c r="Q370" s="100"/>
      <c r="R370" s="100"/>
    </row>
    <row r="371" spans="1:18" s="17" customFormat="1" ht="18.75" customHeight="1" x14ac:dyDescent="0.25">
      <c r="A371" s="43" t="s">
        <v>685</v>
      </c>
      <c r="B371" s="44" t="s">
        <v>684</v>
      </c>
      <c r="C371" s="36">
        <v>119583</v>
      </c>
      <c r="D371" s="37">
        <v>65771</v>
      </c>
      <c r="E371" s="38">
        <f t="shared" si="13"/>
        <v>0.55000292683742669</v>
      </c>
      <c r="F371" s="39">
        <v>1.4999999999999999E-2</v>
      </c>
      <c r="G371" s="40">
        <v>121377</v>
      </c>
      <c r="H371" s="41">
        <f t="shared" si="14"/>
        <v>66757.705250746338</v>
      </c>
      <c r="I371" s="41"/>
      <c r="J371" s="39">
        <v>0.03</v>
      </c>
      <c r="K371" s="42">
        <v>125018</v>
      </c>
      <c r="L371" s="42">
        <v>68760</v>
      </c>
      <c r="M371" s="43"/>
      <c r="N371" s="42">
        <v>137519.80000000002</v>
      </c>
      <c r="O371" s="42">
        <v>61883.910000000011</v>
      </c>
      <c r="Q371" s="100"/>
      <c r="R371" s="100"/>
    </row>
    <row r="372" spans="1:18" s="17" customFormat="1" ht="18.75" customHeight="1" x14ac:dyDescent="0.25">
      <c r="A372" s="24" t="s">
        <v>686</v>
      </c>
      <c r="B372" s="25" t="s">
        <v>687</v>
      </c>
      <c r="C372" s="26">
        <v>117443</v>
      </c>
      <c r="D372" s="27">
        <v>64594</v>
      </c>
      <c r="E372" s="28">
        <f t="shared" si="13"/>
        <v>0.55000298016910332</v>
      </c>
      <c r="F372" s="29">
        <v>1.4999999999999999E-2</v>
      </c>
      <c r="G372" s="30">
        <v>119205</v>
      </c>
      <c r="H372" s="31">
        <f t="shared" si="14"/>
        <v>65563.105251057961</v>
      </c>
      <c r="I372" s="31"/>
      <c r="J372" s="29">
        <v>0.03</v>
      </c>
      <c r="K372" s="32">
        <v>122781</v>
      </c>
      <c r="L372" s="32">
        <v>67530</v>
      </c>
      <c r="M372" s="24"/>
      <c r="N372" s="32">
        <v>135059.1</v>
      </c>
      <c r="O372" s="32">
        <v>60776.595000000001</v>
      </c>
      <c r="Q372" s="100"/>
      <c r="R372" s="100"/>
    </row>
    <row r="373" spans="1:18" s="17" customFormat="1" ht="18.75" customHeight="1" x14ac:dyDescent="0.25">
      <c r="A373" s="43" t="s">
        <v>688</v>
      </c>
      <c r="B373" s="44" t="s">
        <v>687</v>
      </c>
      <c r="C373" s="36">
        <v>137249</v>
      </c>
      <c r="D373" s="37">
        <v>75487</v>
      </c>
      <c r="E373" s="38">
        <f t="shared" si="13"/>
        <v>0.55000036430137922</v>
      </c>
      <c r="F373" s="39">
        <v>1.4999999999999999E-2</v>
      </c>
      <c r="G373" s="40">
        <v>139308</v>
      </c>
      <c r="H373" s="41">
        <f t="shared" si="14"/>
        <v>76619.450750096541</v>
      </c>
      <c r="I373" s="41"/>
      <c r="J373" s="39">
        <v>0.03</v>
      </c>
      <c r="K373" s="42">
        <v>143487</v>
      </c>
      <c r="L373" s="42">
        <v>78918</v>
      </c>
      <c r="M373" s="43"/>
      <c r="N373" s="42">
        <v>157835.70000000001</v>
      </c>
      <c r="O373" s="42">
        <v>71026.065000000002</v>
      </c>
      <c r="Q373" s="100"/>
      <c r="R373" s="100"/>
    </row>
    <row r="374" spans="1:18" s="17" customFormat="1" ht="18.75" customHeight="1" x14ac:dyDescent="0.25">
      <c r="A374" s="84" t="s">
        <v>689</v>
      </c>
      <c r="B374" s="51"/>
      <c r="C374" s="51"/>
      <c r="D374" s="20"/>
      <c r="E374" s="20"/>
      <c r="F374" s="20"/>
      <c r="G374" s="20">
        <v>0</v>
      </c>
      <c r="H374" s="20"/>
      <c r="I374" s="20"/>
      <c r="J374" s="20"/>
      <c r="K374" s="20"/>
      <c r="L374" s="20"/>
      <c r="M374" s="23"/>
      <c r="N374" s="20"/>
      <c r="O374" s="84"/>
      <c r="Q374" s="100"/>
      <c r="R374" s="100"/>
    </row>
    <row r="375" spans="1:18" s="17" customFormat="1" ht="18.75" customHeight="1" x14ac:dyDescent="0.25">
      <c r="A375" s="24" t="s">
        <v>690</v>
      </c>
      <c r="B375" s="25" t="s">
        <v>691</v>
      </c>
      <c r="C375" s="26">
        <v>49200</v>
      </c>
      <c r="D375" s="27">
        <v>27060</v>
      </c>
      <c r="E375" s="28">
        <f t="shared" si="13"/>
        <v>0.55000000000000004</v>
      </c>
      <c r="F375" s="29">
        <v>1.4999999999999999E-2</v>
      </c>
      <c r="G375" s="30">
        <v>49938</v>
      </c>
      <c r="H375" s="31">
        <f t="shared" si="14"/>
        <v>27465.9</v>
      </c>
      <c r="I375" s="31"/>
      <c r="J375" s="29">
        <v>0.03</v>
      </c>
      <c r="K375" s="32">
        <v>51436</v>
      </c>
      <c r="L375" s="32">
        <v>28290</v>
      </c>
      <c r="M375" s="24"/>
      <c r="N375" s="32">
        <v>56579.600000000006</v>
      </c>
      <c r="O375" s="32">
        <v>25460.820000000003</v>
      </c>
      <c r="Q375" s="100"/>
      <c r="R375" s="100"/>
    </row>
    <row r="376" spans="1:18" s="17" customFormat="1" ht="18.75" customHeight="1" x14ac:dyDescent="0.25">
      <c r="A376" s="43" t="s">
        <v>692</v>
      </c>
      <c r="B376" s="44" t="s">
        <v>691</v>
      </c>
      <c r="C376" s="36">
        <v>58569</v>
      </c>
      <c r="D376" s="37">
        <v>32213</v>
      </c>
      <c r="E376" s="38">
        <f t="shared" si="13"/>
        <v>0.5500008536939337</v>
      </c>
      <c r="F376" s="39">
        <v>1.4999999999999999E-2</v>
      </c>
      <c r="G376" s="40">
        <v>59448</v>
      </c>
      <c r="H376" s="41">
        <f t="shared" si="14"/>
        <v>32696.450750396969</v>
      </c>
      <c r="I376" s="41"/>
      <c r="J376" s="39">
        <v>0.03</v>
      </c>
      <c r="K376" s="42">
        <v>61231</v>
      </c>
      <c r="L376" s="42">
        <v>33677</v>
      </c>
      <c r="M376" s="43"/>
      <c r="N376" s="42">
        <v>67354.100000000006</v>
      </c>
      <c r="O376" s="42">
        <v>30309.345000000005</v>
      </c>
      <c r="Q376" s="100"/>
      <c r="R376" s="100"/>
    </row>
    <row r="377" spans="1:18" s="17" customFormat="1" ht="18.75" customHeight="1" x14ac:dyDescent="0.25">
      <c r="A377" s="24" t="s">
        <v>693</v>
      </c>
      <c r="B377" s="25" t="s">
        <v>694</v>
      </c>
      <c r="C377" s="26">
        <v>53743</v>
      </c>
      <c r="D377" s="27">
        <v>29559</v>
      </c>
      <c r="E377" s="28">
        <f t="shared" si="13"/>
        <v>0.55000651247604337</v>
      </c>
      <c r="F377" s="29">
        <v>1.4999999999999999E-2</v>
      </c>
      <c r="G377" s="30">
        <v>54549</v>
      </c>
      <c r="H377" s="31">
        <f t="shared" si="14"/>
        <v>30002.305249055691</v>
      </c>
      <c r="I377" s="31"/>
      <c r="J377" s="29">
        <v>0.03</v>
      </c>
      <c r="K377" s="32">
        <v>56185</v>
      </c>
      <c r="L377" s="32">
        <v>30902</v>
      </c>
      <c r="M377" s="24"/>
      <c r="N377" s="32">
        <v>61803.500000000007</v>
      </c>
      <c r="O377" s="32">
        <v>27811.575000000004</v>
      </c>
      <c r="Q377" s="100"/>
      <c r="R377" s="100"/>
    </row>
    <row r="378" spans="1:18" s="17" customFormat="1" ht="18.75" customHeight="1" x14ac:dyDescent="0.25">
      <c r="A378" s="43" t="s">
        <v>695</v>
      </c>
      <c r="B378" s="44" t="s">
        <v>694</v>
      </c>
      <c r="C378" s="36">
        <v>63076</v>
      </c>
      <c r="D378" s="37">
        <v>34692</v>
      </c>
      <c r="E378" s="38">
        <f t="shared" si="13"/>
        <v>0.5500031707781089</v>
      </c>
      <c r="F378" s="39">
        <v>1.4999999999999999E-2</v>
      </c>
      <c r="G378" s="40">
        <v>64022</v>
      </c>
      <c r="H378" s="41">
        <f t="shared" si="14"/>
        <v>35212.302999556086</v>
      </c>
      <c r="I378" s="41"/>
      <c r="J378" s="39">
        <v>0.03</v>
      </c>
      <c r="K378" s="42">
        <v>65943</v>
      </c>
      <c r="L378" s="42">
        <v>36269</v>
      </c>
      <c r="M378" s="43"/>
      <c r="N378" s="42">
        <v>72537.3</v>
      </c>
      <c r="O378" s="42">
        <v>32641.785000000003</v>
      </c>
      <c r="Q378" s="100"/>
      <c r="R378" s="100"/>
    </row>
    <row r="379" spans="1:18" s="17" customFormat="1" ht="18.75" customHeight="1" x14ac:dyDescent="0.25">
      <c r="A379" s="24" t="s">
        <v>696</v>
      </c>
      <c r="B379" s="25" t="s">
        <v>697</v>
      </c>
      <c r="C379" s="26">
        <v>61091</v>
      </c>
      <c r="D379" s="27">
        <v>33601</v>
      </c>
      <c r="E379" s="28">
        <f t="shared" si="13"/>
        <v>0.55001555057209739</v>
      </c>
      <c r="F379" s="29">
        <v>1.4999999999999999E-2</v>
      </c>
      <c r="G379" s="30">
        <v>62007</v>
      </c>
      <c r="H379" s="31">
        <f t="shared" si="14"/>
        <v>34104.814244324043</v>
      </c>
      <c r="I379" s="31"/>
      <c r="J379" s="29">
        <v>0.03</v>
      </c>
      <c r="K379" s="32">
        <v>63867</v>
      </c>
      <c r="L379" s="32">
        <v>35128</v>
      </c>
      <c r="M379" s="24"/>
      <c r="N379" s="32">
        <v>70253.700000000012</v>
      </c>
      <c r="O379" s="32">
        <v>31614.165000000005</v>
      </c>
      <c r="Q379" s="100"/>
      <c r="R379" s="100"/>
    </row>
    <row r="380" spans="1:18" s="17" customFormat="1" ht="18.75" customHeight="1" x14ac:dyDescent="0.25">
      <c r="A380" s="43" t="s">
        <v>698</v>
      </c>
      <c r="B380" s="44" t="s">
        <v>697</v>
      </c>
      <c r="C380" s="36">
        <v>70463</v>
      </c>
      <c r="D380" s="37">
        <v>38755</v>
      </c>
      <c r="E380" s="38">
        <f t="shared" si="13"/>
        <v>0.55000496714587799</v>
      </c>
      <c r="F380" s="39">
        <v>1.4999999999999999E-2</v>
      </c>
      <c r="G380" s="40">
        <v>71520</v>
      </c>
      <c r="H380" s="41">
        <f t="shared" si="14"/>
        <v>39336.355250273191</v>
      </c>
      <c r="I380" s="41"/>
      <c r="J380" s="39">
        <v>0.03</v>
      </c>
      <c r="K380" s="42">
        <v>73666</v>
      </c>
      <c r="L380" s="42">
        <v>40517</v>
      </c>
      <c r="M380" s="43"/>
      <c r="N380" s="42">
        <v>81032.600000000006</v>
      </c>
      <c r="O380" s="42">
        <v>36464.670000000006</v>
      </c>
      <c r="Q380" s="100"/>
      <c r="R380" s="100"/>
    </row>
    <row r="381" spans="1:18" s="17" customFormat="1" ht="18.75" customHeight="1" x14ac:dyDescent="0.25">
      <c r="A381" s="24" t="s">
        <v>699</v>
      </c>
      <c r="B381" s="25" t="s">
        <v>700</v>
      </c>
      <c r="C381" s="26">
        <v>64006</v>
      </c>
      <c r="D381" s="27">
        <v>35204</v>
      </c>
      <c r="E381" s="28">
        <f t="shared" si="13"/>
        <v>0.55001093647470545</v>
      </c>
      <c r="F381" s="29">
        <v>1.4999999999999999E-2</v>
      </c>
      <c r="G381" s="30">
        <v>64966</v>
      </c>
      <c r="H381" s="31">
        <f t="shared" si="14"/>
        <v>35732.010499015712</v>
      </c>
      <c r="I381" s="31"/>
      <c r="J381" s="29">
        <v>0.03</v>
      </c>
      <c r="K381" s="32">
        <v>66915</v>
      </c>
      <c r="L381" s="32">
        <v>36804</v>
      </c>
      <c r="M381" s="24"/>
      <c r="N381" s="32">
        <v>73606.5</v>
      </c>
      <c r="O381" s="32">
        <v>33122.925000000003</v>
      </c>
      <c r="Q381" s="100"/>
      <c r="R381" s="100"/>
    </row>
    <row r="382" spans="1:18" s="17" customFormat="1" ht="18.75" customHeight="1" x14ac:dyDescent="0.25">
      <c r="A382" s="43" t="s">
        <v>701</v>
      </c>
      <c r="B382" s="44" t="s">
        <v>700</v>
      </c>
      <c r="C382" s="36">
        <v>77200</v>
      </c>
      <c r="D382" s="37">
        <v>42460</v>
      </c>
      <c r="E382" s="38">
        <f t="shared" si="13"/>
        <v>0.55000000000000004</v>
      </c>
      <c r="F382" s="39">
        <v>1.4999999999999999E-2</v>
      </c>
      <c r="G382" s="40">
        <v>78358</v>
      </c>
      <c r="H382" s="41">
        <f t="shared" si="14"/>
        <v>43096.9</v>
      </c>
      <c r="I382" s="41"/>
      <c r="J382" s="39">
        <v>0.03</v>
      </c>
      <c r="K382" s="42">
        <v>80709</v>
      </c>
      <c r="L382" s="42">
        <v>44390</v>
      </c>
      <c r="M382" s="43"/>
      <c r="N382" s="42">
        <v>88779.900000000009</v>
      </c>
      <c r="O382" s="42">
        <v>39950.955000000002</v>
      </c>
      <c r="Q382" s="100"/>
      <c r="R382" s="100"/>
    </row>
    <row r="383" spans="1:18" s="17" customFormat="1" ht="18.75" customHeight="1" x14ac:dyDescent="0.25">
      <c r="A383" s="24" t="s">
        <v>702</v>
      </c>
      <c r="B383" s="25" t="s">
        <v>703</v>
      </c>
      <c r="C383" s="26">
        <v>70785</v>
      </c>
      <c r="D383" s="27">
        <v>38932</v>
      </c>
      <c r="E383" s="28">
        <f t="shared" si="13"/>
        <v>0.55000353182171369</v>
      </c>
      <c r="F383" s="29">
        <v>1.4999999999999999E-2</v>
      </c>
      <c r="G383" s="30">
        <v>71847</v>
      </c>
      <c r="H383" s="31">
        <f t="shared" si="14"/>
        <v>39516.10375079466</v>
      </c>
      <c r="I383" s="31"/>
      <c r="J383" s="29">
        <v>0.03</v>
      </c>
      <c r="K383" s="32">
        <v>74002</v>
      </c>
      <c r="L383" s="32">
        <v>40701</v>
      </c>
      <c r="M383" s="24"/>
      <c r="N383" s="32">
        <v>81402.200000000012</v>
      </c>
      <c r="O383" s="32">
        <v>36630.990000000005</v>
      </c>
      <c r="Q383" s="100"/>
      <c r="R383" s="100"/>
    </row>
    <row r="384" spans="1:18" s="17" customFormat="1" ht="18.75" customHeight="1" x14ac:dyDescent="0.25">
      <c r="A384" s="43" t="s">
        <v>704</v>
      </c>
      <c r="B384" s="44" t="s">
        <v>703</v>
      </c>
      <c r="C384" s="36">
        <v>83979</v>
      </c>
      <c r="D384" s="37">
        <v>46189</v>
      </c>
      <c r="E384" s="38">
        <f t="shared" si="13"/>
        <v>0.55000654925636172</v>
      </c>
      <c r="F384" s="39">
        <v>1.4999999999999999E-2</v>
      </c>
      <c r="G384" s="40">
        <v>85239</v>
      </c>
      <c r="H384" s="41">
        <f t="shared" si="14"/>
        <v>46882.008252063017</v>
      </c>
      <c r="I384" s="41"/>
      <c r="J384" s="39">
        <v>0.03</v>
      </c>
      <c r="K384" s="42">
        <v>87796</v>
      </c>
      <c r="L384" s="42">
        <v>48288</v>
      </c>
      <c r="M384" s="43"/>
      <c r="N384" s="42">
        <v>96575.6</v>
      </c>
      <c r="O384" s="42">
        <v>43459.020000000004</v>
      </c>
      <c r="Q384" s="100"/>
      <c r="R384" s="100"/>
    </row>
    <row r="385" spans="1:18" s="17" customFormat="1" ht="18.75" customHeight="1" x14ac:dyDescent="0.25">
      <c r="A385" s="24" t="s">
        <v>705</v>
      </c>
      <c r="B385" s="25" t="s">
        <v>706</v>
      </c>
      <c r="C385" s="26">
        <v>81826</v>
      </c>
      <c r="D385" s="27">
        <v>45005</v>
      </c>
      <c r="E385" s="28">
        <f t="shared" si="13"/>
        <v>0.55000855473810284</v>
      </c>
      <c r="F385" s="29">
        <v>1.4999999999999999E-2</v>
      </c>
      <c r="G385" s="30">
        <v>83053</v>
      </c>
      <c r="H385" s="31">
        <f t="shared" si="14"/>
        <v>45679.860496663656</v>
      </c>
      <c r="I385" s="31"/>
      <c r="J385" s="29">
        <v>0.03</v>
      </c>
      <c r="K385" s="32">
        <v>85545</v>
      </c>
      <c r="L385" s="32">
        <v>47050</v>
      </c>
      <c r="M385" s="24"/>
      <c r="N385" s="32">
        <v>94099.500000000015</v>
      </c>
      <c r="O385" s="32">
        <v>42344.775000000009</v>
      </c>
      <c r="Q385" s="100"/>
      <c r="R385" s="100"/>
    </row>
    <row r="386" spans="1:18" s="17" customFormat="1" ht="18.75" customHeight="1" x14ac:dyDescent="0.25">
      <c r="A386" s="43" t="s">
        <v>707</v>
      </c>
      <c r="B386" s="44" t="s">
        <v>706</v>
      </c>
      <c r="C386" s="36">
        <v>95014</v>
      </c>
      <c r="D386" s="37">
        <v>52258</v>
      </c>
      <c r="E386" s="38">
        <f t="shared" si="13"/>
        <v>0.5500031574294314</v>
      </c>
      <c r="F386" s="39">
        <v>1.4999999999999999E-2</v>
      </c>
      <c r="G386" s="40">
        <v>96439</v>
      </c>
      <c r="H386" s="41">
        <f t="shared" si="14"/>
        <v>53041.754499336937</v>
      </c>
      <c r="I386" s="41"/>
      <c r="J386" s="39">
        <v>0.03</v>
      </c>
      <c r="K386" s="42">
        <v>99332</v>
      </c>
      <c r="L386" s="42">
        <v>54633</v>
      </c>
      <c r="M386" s="43"/>
      <c r="N386" s="42">
        <v>109265.20000000001</v>
      </c>
      <c r="O386" s="42">
        <v>49169.340000000004</v>
      </c>
      <c r="Q386" s="100"/>
      <c r="R386" s="100"/>
    </row>
    <row r="387" spans="1:18" s="17" customFormat="1" ht="18.75" customHeight="1" x14ac:dyDescent="0.25">
      <c r="A387" s="24" t="s">
        <v>708</v>
      </c>
      <c r="B387" s="25" t="s">
        <v>709</v>
      </c>
      <c r="C387" s="26">
        <v>76840</v>
      </c>
      <c r="D387" s="27">
        <v>42262</v>
      </c>
      <c r="E387" s="28">
        <f t="shared" si="13"/>
        <v>0.55000000000000004</v>
      </c>
      <c r="F387" s="29">
        <v>1.4999999999999999E-2</v>
      </c>
      <c r="G387" s="30">
        <v>77993</v>
      </c>
      <c r="H387" s="31">
        <f t="shared" si="14"/>
        <v>42896.15</v>
      </c>
      <c r="I387" s="31"/>
      <c r="J387" s="29">
        <v>0.03</v>
      </c>
      <c r="K387" s="32">
        <v>80333</v>
      </c>
      <c r="L387" s="32">
        <v>44183</v>
      </c>
      <c r="M387" s="24"/>
      <c r="N387" s="32">
        <v>88366.3</v>
      </c>
      <c r="O387" s="32">
        <v>39764.834999999999</v>
      </c>
      <c r="Q387" s="100"/>
      <c r="R387" s="100"/>
    </row>
    <row r="388" spans="1:18" s="17" customFormat="1" ht="18.75" customHeight="1" x14ac:dyDescent="0.25">
      <c r="A388" s="43" t="s">
        <v>710</v>
      </c>
      <c r="B388" s="44" t="s">
        <v>709</v>
      </c>
      <c r="C388" s="36">
        <v>93879</v>
      </c>
      <c r="D388" s="37">
        <v>51634</v>
      </c>
      <c r="E388" s="38">
        <f t="shared" si="13"/>
        <v>0.55000585860522588</v>
      </c>
      <c r="F388" s="39">
        <v>1.4999999999999999E-2</v>
      </c>
      <c r="G388" s="40">
        <v>95287</v>
      </c>
      <c r="H388" s="41">
        <f t="shared" si="14"/>
        <v>52408.408248916159</v>
      </c>
      <c r="I388" s="41"/>
      <c r="J388" s="39">
        <v>0.03</v>
      </c>
      <c r="K388" s="42">
        <v>98146</v>
      </c>
      <c r="L388" s="42">
        <v>53981</v>
      </c>
      <c r="M388" s="43"/>
      <c r="N388" s="42">
        <v>107960.6</v>
      </c>
      <c r="O388" s="42">
        <v>48582.270000000004</v>
      </c>
      <c r="Q388" s="100"/>
      <c r="R388" s="100"/>
    </row>
    <row r="389" spans="1:18" s="17" customFormat="1" ht="18.75" customHeight="1" x14ac:dyDescent="0.25">
      <c r="A389" s="24" t="s">
        <v>711</v>
      </c>
      <c r="B389" s="25" t="s">
        <v>712</v>
      </c>
      <c r="C389" s="26">
        <v>85881</v>
      </c>
      <c r="D389" s="27">
        <v>47235</v>
      </c>
      <c r="E389" s="28">
        <f t="shared" si="13"/>
        <v>0.5500052398085723</v>
      </c>
      <c r="F389" s="29">
        <v>1.4999999999999999E-2</v>
      </c>
      <c r="G389" s="30">
        <v>87169</v>
      </c>
      <c r="H389" s="31">
        <f t="shared" si="14"/>
        <v>47943.406748873436</v>
      </c>
      <c r="I389" s="31"/>
      <c r="J389" s="29">
        <v>0.03</v>
      </c>
      <c r="K389" s="32">
        <v>89784</v>
      </c>
      <c r="L389" s="32">
        <v>49382</v>
      </c>
      <c r="M389" s="24"/>
      <c r="N389" s="32">
        <v>98762.400000000009</v>
      </c>
      <c r="O389" s="32">
        <v>44443.08</v>
      </c>
      <c r="Q389" s="100"/>
      <c r="R389" s="100"/>
    </row>
    <row r="390" spans="1:18" s="17" customFormat="1" ht="18.75" customHeight="1" x14ac:dyDescent="0.25">
      <c r="A390" s="43" t="s">
        <v>713</v>
      </c>
      <c r="B390" s="44" t="s">
        <v>712</v>
      </c>
      <c r="C390" s="36">
        <v>102970</v>
      </c>
      <c r="D390" s="37">
        <v>56634</v>
      </c>
      <c r="E390" s="38">
        <f t="shared" si="13"/>
        <v>0.55000485578323788</v>
      </c>
      <c r="F390" s="39">
        <v>1.4999999999999999E-2</v>
      </c>
      <c r="G390" s="40">
        <v>104515</v>
      </c>
      <c r="H390" s="41">
        <f t="shared" si="14"/>
        <v>57483.757502185108</v>
      </c>
      <c r="I390" s="41"/>
      <c r="J390" s="39">
        <v>0.03</v>
      </c>
      <c r="K390" s="42">
        <v>107650</v>
      </c>
      <c r="L390" s="42">
        <v>59208</v>
      </c>
      <c r="M390" s="43"/>
      <c r="N390" s="42">
        <v>118415.00000000001</v>
      </c>
      <c r="O390" s="42">
        <v>53286.750000000007</v>
      </c>
      <c r="Q390" s="100"/>
      <c r="R390" s="100"/>
    </row>
    <row r="391" spans="1:18" s="17" customFormat="1" ht="18.75" customHeight="1" x14ac:dyDescent="0.25">
      <c r="A391" s="24" t="s">
        <v>714</v>
      </c>
      <c r="B391" s="25" t="s">
        <v>715</v>
      </c>
      <c r="C391" s="26">
        <v>100656</v>
      </c>
      <c r="D391" s="27">
        <v>55361</v>
      </c>
      <c r="E391" s="28">
        <f t="shared" si="13"/>
        <v>0.55000198696550628</v>
      </c>
      <c r="F391" s="29">
        <v>1.4999999999999999E-2</v>
      </c>
      <c r="G391" s="30">
        <v>102166</v>
      </c>
      <c r="H391" s="31">
        <f t="shared" si="14"/>
        <v>56191.503000317913</v>
      </c>
      <c r="I391" s="31"/>
      <c r="J391" s="29">
        <v>0.03</v>
      </c>
      <c r="K391" s="32">
        <v>105231</v>
      </c>
      <c r="L391" s="32">
        <v>57877</v>
      </c>
      <c r="M391" s="24"/>
      <c r="N391" s="32">
        <v>115754.1</v>
      </c>
      <c r="O391" s="32">
        <v>52089.345000000001</v>
      </c>
      <c r="Q391" s="100"/>
      <c r="R391" s="100"/>
    </row>
    <row r="392" spans="1:18" s="17" customFormat="1" ht="18.75" customHeight="1" x14ac:dyDescent="0.25">
      <c r="A392" s="43" t="s">
        <v>716</v>
      </c>
      <c r="B392" s="44" t="s">
        <v>715</v>
      </c>
      <c r="C392" s="36">
        <v>117664</v>
      </c>
      <c r="D392" s="37">
        <v>64716</v>
      </c>
      <c r="E392" s="38">
        <f t="shared" si="13"/>
        <v>0.55000679902094096</v>
      </c>
      <c r="F392" s="39">
        <v>1.4999999999999999E-2</v>
      </c>
      <c r="G392" s="40">
        <v>119429</v>
      </c>
      <c r="H392" s="41">
        <f t="shared" si="14"/>
        <v>65686.762000271963</v>
      </c>
      <c r="I392" s="41"/>
      <c r="J392" s="39">
        <v>0.03</v>
      </c>
      <c r="K392" s="42">
        <v>123012</v>
      </c>
      <c r="L392" s="42">
        <v>67657</v>
      </c>
      <c r="M392" s="43"/>
      <c r="N392" s="42">
        <v>135313.20000000001</v>
      </c>
      <c r="O392" s="42">
        <v>60890.94000000001</v>
      </c>
      <c r="Q392" s="100"/>
      <c r="R392" s="100"/>
    </row>
    <row r="393" spans="1:18" s="17" customFormat="1" ht="18.75" customHeight="1" x14ac:dyDescent="0.25">
      <c r="A393" s="24" t="s">
        <v>717</v>
      </c>
      <c r="B393" s="25" t="s">
        <v>718</v>
      </c>
      <c r="C393" s="26">
        <v>92623</v>
      </c>
      <c r="D393" s="27">
        <v>50943</v>
      </c>
      <c r="E393" s="28">
        <f t="shared" si="13"/>
        <v>0.55000377875905548</v>
      </c>
      <c r="F393" s="29">
        <v>1.4999999999999999E-2</v>
      </c>
      <c r="G393" s="30">
        <v>94012</v>
      </c>
      <c r="H393" s="31">
        <f t="shared" si="14"/>
        <v>51706.955248696322</v>
      </c>
      <c r="I393" s="31"/>
      <c r="J393" s="29">
        <v>0.03</v>
      </c>
      <c r="K393" s="32">
        <v>96832</v>
      </c>
      <c r="L393" s="32">
        <v>53258</v>
      </c>
      <c r="M393" s="24"/>
      <c r="N393" s="32">
        <v>106515.20000000001</v>
      </c>
      <c r="O393" s="32">
        <v>47931.840000000004</v>
      </c>
      <c r="Q393" s="100"/>
      <c r="R393" s="100"/>
    </row>
    <row r="394" spans="1:18" s="17" customFormat="1" ht="18.75" customHeight="1" x14ac:dyDescent="0.25">
      <c r="A394" s="43" t="s">
        <v>719</v>
      </c>
      <c r="B394" s="44" t="s">
        <v>718</v>
      </c>
      <c r="C394" s="36">
        <v>104184</v>
      </c>
      <c r="D394" s="37">
        <v>57302</v>
      </c>
      <c r="E394" s="38">
        <f t="shared" si="13"/>
        <v>0.55000767872226064</v>
      </c>
      <c r="F394" s="39">
        <v>1.4999999999999999E-2</v>
      </c>
      <c r="G394" s="40">
        <v>105747</v>
      </c>
      <c r="H394" s="41">
        <f t="shared" si="14"/>
        <v>58161.662001842895</v>
      </c>
      <c r="I394" s="41"/>
      <c r="J394" s="39">
        <v>0.03</v>
      </c>
      <c r="K394" s="42">
        <v>108919</v>
      </c>
      <c r="L394" s="42">
        <v>59906</v>
      </c>
      <c r="M394" s="43"/>
      <c r="N394" s="42">
        <v>119810.90000000001</v>
      </c>
      <c r="O394" s="42">
        <v>53914.905000000006</v>
      </c>
      <c r="Q394" s="100"/>
      <c r="R394" s="100"/>
    </row>
    <row r="395" spans="1:18" s="17" customFormat="1" ht="18.75" customHeight="1" x14ac:dyDescent="0.25">
      <c r="A395" s="24" t="s">
        <v>720</v>
      </c>
      <c r="B395" s="25" t="s">
        <v>721</v>
      </c>
      <c r="C395" s="26">
        <v>103986</v>
      </c>
      <c r="D395" s="27">
        <v>57193</v>
      </c>
      <c r="E395" s="28">
        <f t="shared" si="13"/>
        <v>0.5500067316754178</v>
      </c>
      <c r="F395" s="29">
        <v>1.4999999999999999E-2</v>
      </c>
      <c r="G395" s="30">
        <v>105546</v>
      </c>
      <c r="H395" s="31">
        <f t="shared" si="14"/>
        <v>58051.01050141365</v>
      </c>
      <c r="I395" s="31"/>
      <c r="J395" s="29">
        <v>0.03</v>
      </c>
      <c r="K395" s="32">
        <v>108712</v>
      </c>
      <c r="L395" s="32">
        <v>59792</v>
      </c>
      <c r="M395" s="24"/>
      <c r="N395" s="32">
        <v>119583.20000000001</v>
      </c>
      <c r="O395" s="32">
        <v>53812.44000000001</v>
      </c>
      <c r="Q395" s="100"/>
      <c r="R395" s="100"/>
    </row>
    <row r="396" spans="1:18" s="17" customFormat="1" ht="18.75" customHeight="1" x14ac:dyDescent="0.25">
      <c r="A396" s="43" t="s">
        <v>722</v>
      </c>
      <c r="B396" s="44" t="s">
        <v>721</v>
      </c>
      <c r="C396" s="36">
        <v>124888</v>
      </c>
      <c r="D396" s="37">
        <v>68689</v>
      </c>
      <c r="E396" s="38">
        <f t="shared" si="13"/>
        <v>0.55000480430465692</v>
      </c>
      <c r="F396" s="39">
        <v>1.4999999999999999E-2</v>
      </c>
      <c r="G396" s="40">
        <v>126761</v>
      </c>
      <c r="H396" s="41">
        <f t="shared" si="14"/>
        <v>69719.158998462619</v>
      </c>
      <c r="I396" s="41"/>
      <c r="J396" s="39">
        <v>0.03</v>
      </c>
      <c r="K396" s="42">
        <v>130564</v>
      </c>
      <c r="L396" s="42">
        <v>71811</v>
      </c>
      <c r="M396" s="43"/>
      <c r="N396" s="42">
        <v>143620.40000000002</v>
      </c>
      <c r="O396" s="42">
        <v>64629.180000000015</v>
      </c>
      <c r="Q396" s="100"/>
      <c r="R396" s="100"/>
    </row>
    <row r="397" spans="1:18" s="17" customFormat="1" ht="18.75" customHeight="1" x14ac:dyDescent="0.25">
      <c r="A397" s="24" t="s">
        <v>723</v>
      </c>
      <c r="B397" s="25" t="s">
        <v>724</v>
      </c>
      <c r="C397" s="26">
        <v>122404</v>
      </c>
      <c r="D397" s="27">
        <v>67323</v>
      </c>
      <c r="E397" s="28">
        <f t="shared" si="13"/>
        <v>0.55000653573412639</v>
      </c>
      <c r="F397" s="29">
        <v>1.4999999999999999E-2</v>
      </c>
      <c r="G397" s="30">
        <v>124240</v>
      </c>
      <c r="H397" s="31">
        <f t="shared" si="14"/>
        <v>68332.81199960786</v>
      </c>
      <c r="I397" s="31"/>
      <c r="J397" s="29">
        <v>0.03</v>
      </c>
      <c r="K397" s="32">
        <v>127967</v>
      </c>
      <c r="L397" s="32">
        <v>70383</v>
      </c>
      <c r="M397" s="24"/>
      <c r="N397" s="32">
        <v>140763.70000000001</v>
      </c>
      <c r="O397" s="32">
        <v>63343.665000000008</v>
      </c>
      <c r="Q397" s="100"/>
      <c r="R397" s="100"/>
    </row>
    <row r="398" spans="1:18" s="17" customFormat="1" ht="18.75" customHeight="1" x14ac:dyDescent="0.25">
      <c r="A398" s="43" t="s">
        <v>725</v>
      </c>
      <c r="B398" s="44" t="s">
        <v>724</v>
      </c>
      <c r="C398" s="36">
        <v>143312</v>
      </c>
      <c r="D398" s="37">
        <v>78822</v>
      </c>
      <c r="E398" s="38">
        <f t="shared" si="13"/>
        <v>0.55000279111309591</v>
      </c>
      <c r="F398" s="39">
        <v>1.4999999999999999E-2</v>
      </c>
      <c r="G398" s="40">
        <v>145462</v>
      </c>
      <c r="H398" s="41">
        <f t="shared" si="14"/>
        <v>80004.506000893161</v>
      </c>
      <c r="I398" s="41"/>
      <c r="J398" s="39">
        <v>0.03</v>
      </c>
      <c r="K398" s="42">
        <v>149826</v>
      </c>
      <c r="L398" s="42">
        <v>82405</v>
      </c>
      <c r="M398" s="43"/>
      <c r="N398" s="42">
        <v>164808.6</v>
      </c>
      <c r="O398" s="42">
        <v>74163.87000000001</v>
      </c>
      <c r="Q398" s="100"/>
      <c r="R398" s="100"/>
    </row>
    <row r="399" spans="1:18" s="17" customFormat="1" ht="18.75" customHeight="1" x14ac:dyDescent="0.25">
      <c r="A399" s="24" t="s">
        <v>726</v>
      </c>
      <c r="B399" s="25" t="s">
        <v>727</v>
      </c>
      <c r="C399" s="26">
        <v>107472</v>
      </c>
      <c r="D399" s="27">
        <v>59110</v>
      </c>
      <c r="E399" s="28">
        <f t="shared" si="13"/>
        <v>0.55000372189965763</v>
      </c>
      <c r="F399" s="29">
        <v>1.4999999999999999E-2</v>
      </c>
      <c r="G399" s="30">
        <v>109084</v>
      </c>
      <c r="H399" s="31">
        <f t="shared" si="14"/>
        <v>59996.605999702253</v>
      </c>
      <c r="I399" s="31"/>
      <c r="J399" s="29">
        <v>0.03</v>
      </c>
      <c r="K399" s="32">
        <v>112357</v>
      </c>
      <c r="L399" s="32">
        <v>61797</v>
      </c>
      <c r="M399" s="24"/>
      <c r="N399" s="32">
        <v>123592.70000000001</v>
      </c>
      <c r="O399" s="32">
        <v>55616.715000000004</v>
      </c>
      <c r="Q399" s="100"/>
      <c r="R399" s="100"/>
    </row>
    <row r="400" spans="1:18" s="17" customFormat="1" ht="18.75" customHeight="1" x14ac:dyDescent="0.25">
      <c r="A400" s="43" t="s">
        <v>728</v>
      </c>
      <c r="B400" s="44" t="s">
        <v>727</v>
      </c>
      <c r="C400" s="36">
        <v>132237</v>
      </c>
      <c r="D400" s="37">
        <v>72731</v>
      </c>
      <c r="E400" s="38">
        <f t="shared" si="13"/>
        <v>0.55000491541701646</v>
      </c>
      <c r="F400" s="39">
        <v>1.4999999999999999E-2</v>
      </c>
      <c r="G400" s="40">
        <v>134221</v>
      </c>
      <c r="H400" s="41">
        <f t="shared" si="14"/>
        <v>73822.209752187366</v>
      </c>
      <c r="I400" s="41"/>
      <c r="J400" s="39">
        <v>0.03</v>
      </c>
      <c r="K400" s="42">
        <v>138248</v>
      </c>
      <c r="L400" s="42">
        <v>76037</v>
      </c>
      <c r="M400" s="43"/>
      <c r="N400" s="42">
        <v>152072.80000000002</v>
      </c>
      <c r="O400" s="42">
        <v>68432.760000000009</v>
      </c>
      <c r="Q400" s="100"/>
      <c r="R400" s="100"/>
    </row>
    <row r="401" spans="1:18" s="17" customFormat="1" ht="18.75" customHeight="1" x14ac:dyDescent="0.25">
      <c r="A401" s="24" t="s">
        <v>729</v>
      </c>
      <c r="B401" s="25" t="s">
        <v>730</v>
      </c>
      <c r="C401" s="26">
        <v>121030</v>
      </c>
      <c r="D401" s="27">
        <v>66567</v>
      </c>
      <c r="E401" s="28">
        <f t="shared" si="13"/>
        <v>0.55000413120713876</v>
      </c>
      <c r="F401" s="29">
        <v>1.4999999999999999E-2</v>
      </c>
      <c r="G401" s="30">
        <v>122845</v>
      </c>
      <c r="H401" s="31">
        <f t="shared" si="14"/>
        <v>67565.257498140956</v>
      </c>
      <c r="I401" s="31"/>
      <c r="J401" s="29">
        <v>0.03</v>
      </c>
      <c r="K401" s="32">
        <v>126530</v>
      </c>
      <c r="L401" s="32">
        <v>69592</v>
      </c>
      <c r="M401" s="24"/>
      <c r="N401" s="32">
        <v>139183</v>
      </c>
      <c r="O401" s="32">
        <v>62632.35</v>
      </c>
      <c r="Q401" s="100"/>
      <c r="R401" s="100"/>
    </row>
    <row r="402" spans="1:18" s="17" customFormat="1" ht="18.75" customHeight="1" x14ac:dyDescent="0.25">
      <c r="A402" s="43" t="s">
        <v>731</v>
      </c>
      <c r="B402" s="44" t="s">
        <v>730</v>
      </c>
      <c r="C402" s="36">
        <v>145788</v>
      </c>
      <c r="D402" s="37">
        <v>80184</v>
      </c>
      <c r="E402" s="38">
        <f t="shared" ref="E402:E467" si="15">+D402/C402</f>
        <v>0.55000411556506712</v>
      </c>
      <c r="F402" s="39">
        <v>1.4999999999999999E-2</v>
      </c>
      <c r="G402" s="40">
        <v>147975</v>
      </c>
      <c r="H402" s="41">
        <f t="shared" ref="H402:H467" si="16">+G402*E402</f>
        <v>81386.859000740806</v>
      </c>
      <c r="I402" s="41"/>
      <c r="J402" s="39">
        <v>0.03</v>
      </c>
      <c r="K402" s="42">
        <v>152414</v>
      </c>
      <c r="L402" s="42">
        <v>83828</v>
      </c>
      <c r="M402" s="43"/>
      <c r="N402" s="42">
        <v>167655.40000000002</v>
      </c>
      <c r="O402" s="42">
        <v>75444.930000000008</v>
      </c>
      <c r="Q402" s="100"/>
      <c r="R402" s="100"/>
    </row>
    <row r="403" spans="1:18" s="17" customFormat="1" ht="18.75" customHeight="1" x14ac:dyDescent="0.25">
      <c r="A403" s="24" t="s">
        <v>732</v>
      </c>
      <c r="B403" s="25" t="s">
        <v>733</v>
      </c>
      <c r="C403" s="26">
        <v>143187</v>
      </c>
      <c r="D403" s="27">
        <v>78753</v>
      </c>
      <c r="E403" s="28">
        <f t="shared" si="15"/>
        <v>0.55000104758113511</v>
      </c>
      <c r="F403" s="29">
        <v>1.4999999999999999E-2</v>
      </c>
      <c r="G403" s="30">
        <v>145335</v>
      </c>
      <c r="H403" s="31">
        <f t="shared" si="16"/>
        <v>79934.402250204264</v>
      </c>
      <c r="I403" s="31"/>
      <c r="J403" s="29">
        <v>0.03</v>
      </c>
      <c r="K403" s="32">
        <v>149695</v>
      </c>
      <c r="L403" s="32">
        <v>82332</v>
      </c>
      <c r="M403" s="24"/>
      <c r="N403" s="32">
        <v>164664.5</v>
      </c>
      <c r="O403" s="32">
        <v>74099.025000000009</v>
      </c>
      <c r="Q403" s="100"/>
      <c r="R403" s="100"/>
    </row>
    <row r="404" spans="1:18" s="17" customFormat="1" ht="18.75" customHeight="1" x14ac:dyDescent="0.25">
      <c r="A404" s="43" t="s">
        <v>734</v>
      </c>
      <c r="B404" s="44" t="s">
        <v>733</v>
      </c>
      <c r="C404" s="36">
        <v>167868</v>
      </c>
      <c r="D404" s="37">
        <v>92328</v>
      </c>
      <c r="E404" s="38">
        <f t="shared" si="15"/>
        <v>0.55000357423690038</v>
      </c>
      <c r="F404" s="39">
        <v>1.4999999999999999E-2</v>
      </c>
      <c r="G404" s="40">
        <v>170386</v>
      </c>
      <c r="H404" s="41">
        <f t="shared" si="16"/>
        <v>93712.908999928506</v>
      </c>
      <c r="I404" s="41"/>
      <c r="J404" s="39">
        <v>0.03</v>
      </c>
      <c r="K404" s="42">
        <v>175498</v>
      </c>
      <c r="L404" s="42">
        <v>96525</v>
      </c>
      <c r="M404" s="43"/>
      <c r="N404" s="42">
        <v>193047.80000000002</v>
      </c>
      <c r="O404" s="42">
        <v>86871.510000000009</v>
      </c>
      <c r="Q404" s="100"/>
      <c r="R404" s="100"/>
    </row>
    <row r="405" spans="1:18" s="17" customFormat="1" ht="18.75" customHeight="1" x14ac:dyDescent="0.25">
      <c r="A405" s="84" t="s">
        <v>735</v>
      </c>
      <c r="B405" s="51"/>
      <c r="C405" s="51"/>
      <c r="D405" s="20"/>
      <c r="E405" s="20"/>
      <c r="F405" s="20"/>
      <c r="G405" s="20">
        <v>0</v>
      </c>
      <c r="H405" s="20"/>
      <c r="I405" s="20"/>
      <c r="J405" s="20"/>
      <c r="K405" s="20"/>
      <c r="L405" s="20"/>
      <c r="M405" s="23"/>
      <c r="N405" s="20"/>
      <c r="O405" s="84"/>
      <c r="Q405" s="100"/>
      <c r="R405" s="100"/>
    </row>
    <row r="406" spans="1:18" s="17" customFormat="1" ht="18.75" customHeight="1" x14ac:dyDescent="0.25">
      <c r="A406" s="24" t="s">
        <v>736</v>
      </c>
      <c r="B406" s="25" t="s">
        <v>737</v>
      </c>
      <c r="C406" s="26">
        <v>34588</v>
      </c>
      <c r="D406" s="27">
        <v>19024</v>
      </c>
      <c r="E406" s="28">
        <f t="shared" si="15"/>
        <v>0.55001734705678273</v>
      </c>
      <c r="F406" s="29">
        <v>1.4999999999999999E-2</v>
      </c>
      <c r="G406" s="30">
        <v>35107</v>
      </c>
      <c r="H406" s="31">
        <f t="shared" si="16"/>
        <v>19309.459003122472</v>
      </c>
      <c r="I406" s="31"/>
      <c r="J406" s="29">
        <v>0.03</v>
      </c>
      <c r="K406" s="32">
        <v>36160</v>
      </c>
      <c r="L406" s="32">
        <v>19889</v>
      </c>
      <c r="M406" s="24"/>
      <c r="N406" s="32">
        <v>39776</v>
      </c>
      <c r="O406" s="32">
        <v>17899.2</v>
      </c>
      <c r="Q406" s="100"/>
      <c r="R406" s="100"/>
    </row>
    <row r="407" spans="1:18" s="17" customFormat="1" ht="18.75" customHeight="1" x14ac:dyDescent="0.25">
      <c r="A407" s="43" t="s">
        <v>738</v>
      </c>
      <c r="B407" s="44" t="s">
        <v>737</v>
      </c>
      <c r="C407" s="36">
        <v>44080</v>
      </c>
      <c r="D407" s="37">
        <v>24244</v>
      </c>
      <c r="E407" s="38">
        <f t="shared" si="15"/>
        <v>0.55000000000000004</v>
      </c>
      <c r="F407" s="39">
        <v>1.4999999999999999E-2</v>
      </c>
      <c r="G407" s="40">
        <v>44741</v>
      </c>
      <c r="H407" s="41">
        <f t="shared" si="16"/>
        <v>24607.550000000003</v>
      </c>
      <c r="I407" s="41"/>
      <c r="J407" s="39">
        <v>0.03</v>
      </c>
      <c r="K407" s="42">
        <v>46083</v>
      </c>
      <c r="L407" s="42">
        <v>25346</v>
      </c>
      <c r="M407" s="43"/>
      <c r="N407" s="42">
        <v>50691.3</v>
      </c>
      <c r="O407" s="42">
        <v>22811.085000000003</v>
      </c>
      <c r="Q407" s="100"/>
      <c r="R407" s="100"/>
    </row>
    <row r="408" spans="1:18" s="17" customFormat="1" ht="18.75" customHeight="1" x14ac:dyDescent="0.25">
      <c r="A408" s="24" t="s">
        <v>739</v>
      </c>
      <c r="B408" s="25" t="s">
        <v>740</v>
      </c>
      <c r="C408" s="26">
        <v>40832</v>
      </c>
      <c r="D408" s="27">
        <v>22458</v>
      </c>
      <c r="E408" s="28">
        <f t="shared" si="15"/>
        <v>0.55000979623824453</v>
      </c>
      <c r="F408" s="29">
        <v>1.4999999999999999E-2</v>
      </c>
      <c r="G408" s="30">
        <v>41444</v>
      </c>
      <c r="H408" s="31">
        <f t="shared" si="16"/>
        <v>22794.605995297807</v>
      </c>
      <c r="I408" s="31"/>
      <c r="J408" s="29">
        <v>0.03</v>
      </c>
      <c r="K408" s="32">
        <v>42687</v>
      </c>
      <c r="L408" s="32">
        <v>23478</v>
      </c>
      <c r="M408" s="24"/>
      <c r="N408" s="32">
        <v>46955.700000000004</v>
      </c>
      <c r="O408" s="32">
        <v>21130.065000000002</v>
      </c>
      <c r="Q408" s="100"/>
      <c r="R408" s="100"/>
    </row>
    <row r="409" spans="1:18" s="17" customFormat="1" ht="18.75" customHeight="1" x14ac:dyDescent="0.25">
      <c r="A409" s="43" t="s">
        <v>741</v>
      </c>
      <c r="B409" s="44" t="s">
        <v>740</v>
      </c>
      <c r="C409" s="36">
        <v>46311</v>
      </c>
      <c r="D409" s="37">
        <v>25472</v>
      </c>
      <c r="E409" s="38">
        <f t="shared" si="15"/>
        <v>0.55002051348491721</v>
      </c>
      <c r="F409" s="39">
        <v>1.4999999999999999E-2</v>
      </c>
      <c r="G409" s="40">
        <v>47006</v>
      </c>
      <c r="H409" s="41">
        <f t="shared" si="16"/>
        <v>25854.264256872018</v>
      </c>
      <c r="I409" s="41"/>
      <c r="J409" s="39">
        <v>0.03</v>
      </c>
      <c r="K409" s="42">
        <v>48416</v>
      </c>
      <c r="L409" s="42">
        <v>26630</v>
      </c>
      <c r="M409" s="43"/>
      <c r="N409" s="42">
        <v>53257.600000000006</v>
      </c>
      <c r="O409" s="42">
        <v>23965.920000000002</v>
      </c>
      <c r="Q409" s="100"/>
      <c r="R409" s="100"/>
    </row>
    <row r="410" spans="1:18" s="17" customFormat="1" ht="18.75" customHeight="1" x14ac:dyDescent="0.25">
      <c r="A410" s="24" t="s">
        <v>742</v>
      </c>
      <c r="B410" s="25" t="s">
        <v>743</v>
      </c>
      <c r="C410" s="26">
        <v>44490</v>
      </c>
      <c r="D410" s="27">
        <v>24470</v>
      </c>
      <c r="E410" s="28">
        <f t="shared" si="15"/>
        <v>0.55001123848055744</v>
      </c>
      <c r="F410" s="29">
        <v>1.4999999999999999E-2</v>
      </c>
      <c r="G410" s="30">
        <v>45157</v>
      </c>
      <c r="H410" s="31">
        <f t="shared" si="16"/>
        <v>24836.857496066532</v>
      </c>
      <c r="I410" s="31"/>
      <c r="J410" s="29">
        <v>0.03</v>
      </c>
      <c r="K410" s="32">
        <v>46512</v>
      </c>
      <c r="L410" s="32">
        <v>25582</v>
      </c>
      <c r="M410" s="24"/>
      <c r="N410" s="32">
        <v>51163.200000000004</v>
      </c>
      <c r="O410" s="32">
        <v>23023.440000000002</v>
      </c>
      <c r="Q410" s="100"/>
      <c r="R410" s="100"/>
    </row>
    <row r="411" spans="1:18" s="17" customFormat="1" ht="18.75" customHeight="1" x14ac:dyDescent="0.25">
      <c r="A411" s="43" t="s">
        <v>744</v>
      </c>
      <c r="B411" s="44" t="s">
        <v>745</v>
      </c>
      <c r="C411" s="36">
        <v>50012</v>
      </c>
      <c r="D411" s="37">
        <v>27507</v>
      </c>
      <c r="E411" s="38">
        <f t="shared" si="15"/>
        <v>0.55000799808046064</v>
      </c>
      <c r="F411" s="39">
        <v>1.4999999999999999E-2</v>
      </c>
      <c r="G411" s="40">
        <v>50762</v>
      </c>
      <c r="H411" s="41">
        <f t="shared" si="16"/>
        <v>27919.505998560344</v>
      </c>
      <c r="I411" s="41"/>
      <c r="J411" s="39">
        <v>0.03</v>
      </c>
      <c r="K411" s="42">
        <v>52285</v>
      </c>
      <c r="L411" s="42">
        <v>28757</v>
      </c>
      <c r="M411" s="43"/>
      <c r="N411" s="42">
        <v>57513.500000000007</v>
      </c>
      <c r="O411" s="42">
        <v>25881.075000000004</v>
      </c>
      <c r="Q411" s="100"/>
      <c r="R411" s="100"/>
    </row>
    <row r="412" spans="1:18" s="17" customFormat="1" ht="18.75" customHeight="1" x14ac:dyDescent="0.25">
      <c r="A412" s="24" t="s">
        <v>746</v>
      </c>
      <c r="B412" s="25" t="s">
        <v>747</v>
      </c>
      <c r="C412" s="26">
        <v>48956</v>
      </c>
      <c r="D412" s="27">
        <v>26926</v>
      </c>
      <c r="E412" s="28">
        <f t="shared" si="15"/>
        <v>0.55000408530108669</v>
      </c>
      <c r="F412" s="29">
        <v>1.4999999999999999E-2</v>
      </c>
      <c r="G412" s="30">
        <v>49690</v>
      </c>
      <c r="H412" s="31">
        <f t="shared" si="16"/>
        <v>27329.702998610999</v>
      </c>
      <c r="I412" s="31"/>
      <c r="J412" s="29">
        <v>0.03</v>
      </c>
      <c r="K412" s="32">
        <v>51181</v>
      </c>
      <c r="L412" s="32">
        <v>28150</v>
      </c>
      <c r="M412" s="24"/>
      <c r="N412" s="32">
        <v>56299.100000000006</v>
      </c>
      <c r="O412" s="32">
        <v>25334.595000000005</v>
      </c>
      <c r="Q412" s="100"/>
      <c r="R412" s="100"/>
    </row>
    <row r="413" spans="1:18" s="17" customFormat="1" ht="18.75" customHeight="1" x14ac:dyDescent="0.25">
      <c r="A413" s="43" t="s">
        <v>748</v>
      </c>
      <c r="B413" s="44" t="s">
        <v>747</v>
      </c>
      <c r="C413" s="36">
        <v>62265</v>
      </c>
      <c r="D413" s="37">
        <v>34246</v>
      </c>
      <c r="E413" s="38">
        <f t="shared" si="15"/>
        <v>0.55000401509676389</v>
      </c>
      <c r="F413" s="39">
        <v>1.4999999999999999E-2</v>
      </c>
      <c r="G413" s="40">
        <v>63199</v>
      </c>
      <c r="H413" s="41">
        <f t="shared" si="16"/>
        <v>34759.70375010038</v>
      </c>
      <c r="I413" s="41"/>
      <c r="J413" s="39">
        <v>0.03</v>
      </c>
      <c r="K413" s="42">
        <v>65095</v>
      </c>
      <c r="L413" s="42">
        <v>35803</v>
      </c>
      <c r="M413" s="43"/>
      <c r="N413" s="42">
        <v>71604.5</v>
      </c>
      <c r="O413" s="42">
        <v>32222.025000000001</v>
      </c>
      <c r="Q413" s="100"/>
      <c r="R413" s="100"/>
    </row>
    <row r="414" spans="1:18" s="17" customFormat="1" ht="18.75" customHeight="1" x14ac:dyDescent="0.25">
      <c r="A414" s="24" t="s">
        <v>749</v>
      </c>
      <c r="B414" s="25" t="s">
        <v>750</v>
      </c>
      <c r="C414" s="26">
        <v>57395</v>
      </c>
      <c r="D414" s="27">
        <v>31568</v>
      </c>
      <c r="E414" s="28">
        <f t="shared" si="15"/>
        <v>0.55001306734036071</v>
      </c>
      <c r="F414" s="29">
        <v>1.4999999999999999E-2</v>
      </c>
      <c r="G414" s="30">
        <v>58256</v>
      </c>
      <c r="H414" s="31">
        <f t="shared" si="16"/>
        <v>32041.561250980052</v>
      </c>
      <c r="I414" s="31"/>
      <c r="J414" s="29">
        <v>0.03</v>
      </c>
      <c r="K414" s="32">
        <v>60004</v>
      </c>
      <c r="L414" s="32">
        <v>33003</v>
      </c>
      <c r="M414" s="24"/>
      <c r="N414" s="32">
        <v>66004.400000000009</v>
      </c>
      <c r="O414" s="32">
        <v>29701.980000000003</v>
      </c>
      <c r="Q414" s="100"/>
      <c r="R414" s="100"/>
    </row>
    <row r="415" spans="1:18" s="17" customFormat="1" ht="18.75" customHeight="1" x14ac:dyDescent="0.25">
      <c r="A415" s="43" t="s">
        <v>751</v>
      </c>
      <c r="B415" s="44" t="s">
        <v>750</v>
      </c>
      <c r="C415" s="36">
        <v>66769</v>
      </c>
      <c r="D415" s="37">
        <v>36723</v>
      </c>
      <c r="E415" s="38">
        <f t="shared" si="15"/>
        <v>0.55000074885051442</v>
      </c>
      <c r="F415" s="39">
        <v>1.4999999999999999E-2</v>
      </c>
      <c r="G415" s="40">
        <v>67771</v>
      </c>
      <c r="H415" s="41">
        <f t="shared" si="16"/>
        <v>37274.100750348211</v>
      </c>
      <c r="I415" s="41"/>
      <c r="J415" s="39">
        <v>0.03</v>
      </c>
      <c r="K415" s="42">
        <v>69804</v>
      </c>
      <c r="L415" s="42">
        <v>38392</v>
      </c>
      <c r="M415" s="43"/>
      <c r="N415" s="42">
        <v>76784.400000000009</v>
      </c>
      <c r="O415" s="42">
        <v>34552.980000000003</v>
      </c>
      <c r="Q415" s="100"/>
      <c r="R415" s="100"/>
    </row>
    <row r="416" spans="1:18" s="17" customFormat="1" ht="18.75" customHeight="1" x14ac:dyDescent="0.25">
      <c r="A416" s="24" t="s">
        <v>752</v>
      </c>
      <c r="B416" s="25" t="s">
        <v>753</v>
      </c>
      <c r="C416" s="26">
        <v>64822</v>
      </c>
      <c r="D416" s="27">
        <v>35653</v>
      </c>
      <c r="E416" s="28">
        <f t="shared" si="15"/>
        <v>0.55001388417512576</v>
      </c>
      <c r="F416" s="29">
        <v>1.4999999999999999E-2</v>
      </c>
      <c r="G416" s="30">
        <v>65794</v>
      </c>
      <c r="H416" s="31">
        <f t="shared" si="16"/>
        <v>36187.613495418227</v>
      </c>
      <c r="I416" s="31"/>
      <c r="J416" s="29">
        <v>0.03</v>
      </c>
      <c r="K416" s="32">
        <v>67768</v>
      </c>
      <c r="L416" s="32">
        <v>37273</v>
      </c>
      <c r="M416" s="24"/>
      <c r="N416" s="32">
        <v>74544.800000000003</v>
      </c>
      <c r="O416" s="32">
        <v>33545.160000000003</v>
      </c>
      <c r="Q416" s="100"/>
      <c r="R416" s="100"/>
    </row>
    <row r="417" spans="1:18" s="17" customFormat="1" ht="18.75" customHeight="1" x14ac:dyDescent="0.25">
      <c r="A417" s="43" t="s">
        <v>754</v>
      </c>
      <c r="B417" s="44" t="s">
        <v>753</v>
      </c>
      <c r="C417" s="36">
        <v>74124</v>
      </c>
      <c r="D417" s="37">
        <v>40769</v>
      </c>
      <c r="E417" s="38">
        <f t="shared" si="15"/>
        <v>0.55001079272570286</v>
      </c>
      <c r="F417" s="39">
        <v>1.4999999999999999E-2</v>
      </c>
      <c r="G417" s="40">
        <v>75236</v>
      </c>
      <c r="H417" s="41">
        <f t="shared" si="16"/>
        <v>41380.612001510977</v>
      </c>
      <c r="I417" s="41"/>
      <c r="J417" s="39">
        <v>0.03</v>
      </c>
      <c r="K417" s="42">
        <v>77493</v>
      </c>
      <c r="L417" s="42">
        <v>42622</v>
      </c>
      <c r="M417" s="43"/>
      <c r="N417" s="42">
        <v>85242.3</v>
      </c>
      <c r="O417" s="42">
        <v>38359.035000000003</v>
      </c>
      <c r="Q417" s="100"/>
      <c r="R417" s="100"/>
    </row>
    <row r="418" spans="1:18" s="17" customFormat="1" ht="18.75" customHeight="1" x14ac:dyDescent="0.25">
      <c r="A418" s="24" t="s">
        <v>755</v>
      </c>
      <c r="B418" s="25" t="s">
        <v>756</v>
      </c>
      <c r="C418" s="26">
        <v>63076</v>
      </c>
      <c r="D418" s="27">
        <v>34692</v>
      </c>
      <c r="E418" s="28">
        <f t="shared" si="15"/>
        <v>0.5500031707781089</v>
      </c>
      <c r="F418" s="29">
        <v>1.4999999999999999E-2</v>
      </c>
      <c r="G418" s="30">
        <v>64022</v>
      </c>
      <c r="H418" s="31">
        <f t="shared" si="16"/>
        <v>35212.302999556086</v>
      </c>
      <c r="I418" s="31"/>
      <c r="J418" s="29">
        <v>0.03</v>
      </c>
      <c r="K418" s="32">
        <v>65943</v>
      </c>
      <c r="L418" s="32">
        <v>36269</v>
      </c>
      <c r="M418" s="24"/>
      <c r="N418" s="32">
        <v>72537.3</v>
      </c>
      <c r="O418" s="32">
        <v>32641.785000000003</v>
      </c>
      <c r="Q418" s="100"/>
      <c r="R418" s="100"/>
    </row>
    <row r="419" spans="1:18" s="17" customFormat="1" ht="18.75" customHeight="1" x14ac:dyDescent="0.25">
      <c r="A419" s="43" t="s">
        <v>757</v>
      </c>
      <c r="B419" s="44" t="s">
        <v>756</v>
      </c>
      <c r="C419" s="36">
        <v>80448</v>
      </c>
      <c r="D419" s="37">
        <v>44247</v>
      </c>
      <c r="E419" s="38">
        <f t="shared" si="15"/>
        <v>0.55000745823389019</v>
      </c>
      <c r="F419" s="39">
        <v>1.4999999999999999E-2</v>
      </c>
      <c r="G419" s="40">
        <v>81655</v>
      </c>
      <c r="H419" s="41">
        <f t="shared" si="16"/>
        <v>44910.859002088306</v>
      </c>
      <c r="I419" s="41"/>
      <c r="J419" s="39">
        <v>0.03</v>
      </c>
      <c r="K419" s="42">
        <v>84105</v>
      </c>
      <c r="L419" s="42">
        <v>46258</v>
      </c>
      <c r="M419" s="43"/>
      <c r="N419" s="42">
        <v>92515.500000000015</v>
      </c>
      <c r="O419" s="42">
        <v>41631.975000000006</v>
      </c>
      <c r="Q419" s="100"/>
      <c r="R419" s="100"/>
    </row>
    <row r="420" spans="1:18" s="17" customFormat="1" ht="18.75" customHeight="1" x14ac:dyDescent="0.25">
      <c r="A420" s="24" t="s">
        <v>758</v>
      </c>
      <c r="B420" s="25" t="s">
        <v>759</v>
      </c>
      <c r="C420" s="26">
        <v>73997</v>
      </c>
      <c r="D420" s="27">
        <v>40699</v>
      </c>
      <c r="E420" s="28">
        <f t="shared" si="15"/>
        <v>0.55000878413989751</v>
      </c>
      <c r="F420" s="29">
        <v>1.4999999999999999E-2</v>
      </c>
      <c r="G420" s="30">
        <v>75107</v>
      </c>
      <c r="H420" s="31">
        <f t="shared" si="16"/>
        <v>41309.509750395286</v>
      </c>
      <c r="I420" s="31"/>
      <c r="J420" s="29">
        <v>0.03</v>
      </c>
      <c r="K420" s="32">
        <v>77360</v>
      </c>
      <c r="L420" s="32">
        <v>42549</v>
      </c>
      <c r="M420" s="24"/>
      <c r="N420" s="32">
        <v>85096</v>
      </c>
      <c r="O420" s="32">
        <v>38293.200000000004</v>
      </c>
      <c r="Q420" s="100"/>
      <c r="R420" s="100"/>
    </row>
    <row r="421" spans="1:18" s="17" customFormat="1" ht="18.75" customHeight="1" x14ac:dyDescent="0.25">
      <c r="A421" s="43" t="s">
        <v>760</v>
      </c>
      <c r="B421" s="44" t="s">
        <v>759</v>
      </c>
      <c r="C421" s="36">
        <v>87222</v>
      </c>
      <c r="D421" s="37">
        <v>47973</v>
      </c>
      <c r="E421" s="38">
        <f t="shared" si="15"/>
        <v>0.55001031849762672</v>
      </c>
      <c r="F421" s="39">
        <v>1.4999999999999999E-2</v>
      </c>
      <c r="G421" s="40">
        <v>88530</v>
      </c>
      <c r="H421" s="41">
        <f t="shared" si="16"/>
        <v>48692.413496594891</v>
      </c>
      <c r="I421" s="41"/>
      <c r="J421" s="39">
        <v>0.03</v>
      </c>
      <c r="K421" s="42">
        <v>91186</v>
      </c>
      <c r="L421" s="42">
        <v>50153</v>
      </c>
      <c r="M421" s="43"/>
      <c r="N421" s="42">
        <v>100304.6</v>
      </c>
      <c r="O421" s="42">
        <v>45137.070000000007</v>
      </c>
      <c r="Q421" s="100"/>
      <c r="R421" s="100"/>
    </row>
    <row r="422" spans="1:18" s="17" customFormat="1" ht="18.75" customHeight="1" x14ac:dyDescent="0.25">
      <c r="A422" s="24" t="s">
        <v>761</v>
      </c>
      <c r="B422" s="25" t="s">
        <v>762</v>
      </c>
      <c r="C422" s="26">
        <v>85034</v>
      </c>
      <c r="D422" s="27">
        <v>46769</v>
      </c>
      <c r="E422" s="28">
        <f t="shared" si="15"/>
        <v>0.55000352800056451</v>
      </c>
      <c r="F422" s="29">
        <v>1.4999999999999999E-2</v>
      </c>
      <c r="G422" s="30">
        <v>86310</v>
      </c>
      <c r="H422" s="31">
        <f t="shared" si="16"/>
        <v>47470.804501728722</v>
      </c>
      <c r="I422" s="31"/>
      <c r="J422" s="29">
        <v>0.03</v>
      </c>
      <c r="K422" s="32">
        <v>88899</v>
      </c>
      <c r="L422" s="32">
        <v>48895</v>
      </c>
      <c r="M422" s="24"/>
      <c r="N422" s="32">
        <v>97788.900000000009</v>
      </c>
      <c r="O422" s="32">
        <v>44005.005000000005</v>
      </c>
      <c r="Q422" s="100"/>
      <c r="R422" s="100"/>
    </row>
    <row r="423" spans="1:18" s="17" customFormat="1" ht="18.75" customHeight="1" x14ac:dyDescent="0.25">
      <c r="A423" s="43" t="s">
        <v>763</v>
      </c>
      <c r="B423" s="44" t="s">
        <v>762</v>
      </c>
      <c r="C423" s="36">
        <v>98263</v>
      </c>
      <c r="D423" s="37">
        <v>54045</v>
      </c>
      <c r="E423" s="38">
        <f t="shared" si="15"/>
        <v>0.55000356186967625</v>
      </c>
      <c r="F423" s="39">
        <v>1.4999999999999999E-2</v>
      </c>
      <c r="G423" s="40">
        <v>99737</v>
      </c>
      <c r="H423" s="41">
        <f t="shared" si="16"/>
        <v>54855.705250195897</v>
      </c>
      <c r="I423" s="41"/>
      <c r="J423" s="39">
        <v>0.03</v>
      </c>
      <c r="K423" s="42">
        <v>102729</v>
      </c>
      <c r="L423" s="42">
        <v>56501</v>
      </c>
      <c r="M423" s="43"/>
      <c r="N423" s="42">
        <v>113001.90000000001</v>
      </c>
      <c r="O423" s="42">
        <v>50850.855000000003</v>
      </c>
      <c r="Q423" s="100"/>
      <c r="R423" s="100"/>
    </row>
    <row r="424" spans="1:18" s="17" customFormat="1" ht="18.75" customHeight="1" x14ac:dyDescent="0.25">
      <c r="A424" s="24" t="s">
        <v>764</v>
      </c>
      <c r="B424" s="25" t="s">
        <v>765</v>
      </c>
      <c r="C424" s="26">
        <v>78215</v>
      </c>
      <c r="D424" s="27">
        <v>43019</v>
      </c>
      <c r="E424" s="28">
        <f t="shared" si="15"/>
        <v>0.55000958895352559</v>
      </c>
      <c r="F424" s="29">
        <v>1.4999999999999999E-2</v>
      </c>
      <c r="G424" s="30">
        <v>79388</v>
      </c>
      <c r="H424" s="31">
        <f t="shared" si="16"/>
        <v>43664.161247842487</v>
      </c>
      <c r="I424" s="31"/>
      <c r="J424" s="29">
        <v>0.03</v>
      </c>
      <c r="K424" s="32">
        <v>81770</v>
      </c>
      <c r="L424" s="32">
        <v>44974</v>
      </c>
      <c r="M424" s="24"/>
      <c r="N424" s="32">
        <v>89947</v>
      </c>
      <c r="O424" s="32">
        <v>40476.15</v>
      </c>
      <c r="Q424" s="100"/>
      <c r="R424" s="100"/>
    </row>
    <row r="425" spans="1:18" s="17" customFormat="1" ht="18.75" customHeight="1" x14ac:dyDescent="0.25">
      <c r="A425" s="43" t="s">
        <v>766</v>
      </c>
      <c r="B425" s="44" t="s">
        <v>765</v>
      </c>
      <c r="C425" s="36">
        <v>99075</v>
      </c>
      <c r="D425" s="37">
        <v>54492</v>
      </c>
      <c r="E425" s="38">
        <f t="shared" si="15"/>
        <v>0.55000757002271006</v>
      </c>
      <c r="F425" s="39">
        <v>1.4999999999999999E-2</v>
      </c>
      <c r="G425" s="40">
        <v>100561</v>
      </c>
      <c r="H425" s="41">
        <f t="shared" si="16"/>
        <v>55309.311249053746</v>
      </c>
      <c r="I425" s="41"/>
      <c r="J425" s="39">
        <v>0.03</v>
      </c>
      <c r="K425" s="42">
        <v>103578</v>
      </c>
      <c r="L425" s="42">
        <v>56969</v>
      </c>
      <c r="M425" s="43"/>
      <c r="N425" s="42">
        <v>113935.8</v>
      </c>
      <c r="O425" s="42">
        <v>51271.11</v>
      </c>
      <c r="Q425" s="100"/>
      <c r="R425" s="100"/>
    </row>
    <row r="426" spans="1:18" s="17" customFormat="1" ht="18.75" customHeight="1" x14ac:dyDescent="0.25">
      <c r="A426" s="24" t="s">
        <v>767</v>
      </c>
      <c r="B426" s="25" t="s">
        <v>768</v>
      </c>
      <c r="C426" s="26">
        <v>91081</v>
      </c>
      <c r="D426" s="27">
        <v>50095</v>
      </c>
      <c r="E426" s="28">
        <f t="shared" si="15"/>
        <v>0.55000494065721717</v>
      </c>
      <c r="F426" s="29">
        <v>1.4999999999999999E-2</v>
      </c>
      <c r="G426" s="30">
        <v>92447</v>
      </c>
      <c r="H426" s="31">
        <f t="shared" si="16"/>
        <v>50846.306748937757</v>
      </c>
      <c r="I426" s="31"/>
      <c r="J426" s="29">
        <v>0.03</v>
      </c>
      <c r="K426" s="32">
        <v>95220</v>
      </c>
      <c r="L426" s="32">
        <v>52371</v>
      </c>
      <c r="M426" s="24"/>
      <c r="N426" s="32">
        <v>104742.00000000001</v>
      </c>
      <c r="O426" s="32">
        <v>47133.900000000009</v>
      </c>
      <c r="Q426" s="100"/>
      <c r="R426" s="100"/>
    </row>
    <row r="427" spans="1:18" s="17" customFormat="1" ht="18.75" customHeight="1" x14ac:dyDescent="0.25">
      <c r="A427" s="43" t="s">
        <v>769</v>
      </c>
      <c r="B427" s="44" t="s">
        <v>768</v>
      </c>
      <c r="C427" s="36">
        <v>108125</v>
      </c>
      <c r="D427" s="37">
        <v>59469</v>
      </c>
      <c r="E427" s="38">
        <f t="shared" si="15"/>
        <v>0.5500023121387283</v>
      </c>
      <c r="F427" s="39">
        <v>1.4999999999999999E-2</v>
      </c>
      <c r="G427" s="40">
        <v>109747</v>
      </c>
      <c r="H427" s="41">
        <f t="shared" si="16"/>
        <v>60361.103750289018</v>
      </c>
      <c r="I427" s="41"/>
      <c r="J427" s="39">
        <v>0.03</v>
      </c>
      <c r="K427" s="42">
        <v>113039</v>
      </c>
      <c r="L427" s="42">
        <v>62172</v>
      </c>
      <c r="M427" s="43"/>
      <c r="N427" s="42">
        <v>124342.90000000001</v>
      </c>
      <c r="O427" s="42">
        <v>55954.305000000008</v>
      </c>
      <c r="Q427" s="100"/>
      <c r="R427" s="100"/>
    </row>
    <row r="428" spans="1:18" s="17" customFormat="1" ht="18.75" customHeight="1" x14ac:dyDescent="0.25">
      <c r="A428" s="24" t="s">
        <v>770</v>
      </c>
      <c r="B428" s="25" t="s">
        <v>771</v>
      </c>
      <c r="C428" s="26">
        <v>105811</v>
      </c>
      <c r="D428" s="27">
        <v>58197</v>
      </c>
      <c r="E428" s="28">
        <f t="shared" si="15"/>
        <v>0.55000897827258033</v>
      </c>
      <c r="F428" s="29">
        <v>1.4999999999999999E-2</v>
      </c>
      <c r="G428" s="30">
        <v>107398</v>
      </c>
      <c r="H428" s="31">
        <f t="shared" si="16"/>
        <v>59069.864248518585</v>
      </c>
      <c r="I428" s="31"/>
      <c r="J428" s="29">
        <v>0.03</v>
      </c>
      <c r="K428" s="32">
        <v>110620</v>
      </c>
      <c r="L428" s="32">
        <v>60842</v>
      </c>
      <c r="M428" s="24"/>
      <c r="N428" s="32">
        <v>121682.00000000001</v>
      </c>
      <c r="O428" s="32">
        <v>54756.900000000009</v>
      </c>
      <c r="Q428" s="100"/>
      <c r="R428" s="100"/>
    </row>
    <row r="429" spans="1:18" s="17" customFormat="1" ht="18.75" customHeight="1" x14ac:dyDescent="0.25">
      <c r="A429" s="43" t="s">
        <v>772</v>
      </c>
      <c r="B429" s="44" t="s">
        <v>771</v>
      </c>
      <c r="C429" s="36">
        <v>122855</v>
      </c>
      <c r="D429" s="37">
        <v>67571</v>
      </c>
      <c r="E429" s="38">
        <f t="shared" si="15"/>
        <v>0.55000610475764111</v>
      </c>
      <c r="F429" s="39">
        <v>1.4999999999999999E-2</v>
      </c>
      <c r="G429" s="40">
        <v>124698</v>
      </c>
      <c r="H429" s="41">
        <f t="shared" si="16"/>
        <v>68584.661251068334</v>
      </c>
      <c r="I429" s="41"/>
      <c r="J429" s="39">
        <v>0.03</v>
      </c>
      <c r="K429" s="42">
        <v>128439</v>
      </c>
      <c r="L429" s="42">
        <v>70642</v>
      </c>
      <c r="M429" s="43"/>
      <c r="N429" s="42">
        <v>141282.90000000002</v>
      </c>
      <c r="O429" s="42">
        <v>63577.305000000015</v>
      </c>
      <c r="Q429" s="100"/>
      <c r="R429" s="100"/>
    </row>
    <row r="430" spans="1:18" s="17" customFormat="1" ht="18.75" customHeight="1" x14ac:dyDescent="0.25">
      <c r="A430" s="24" t="s">
        <v>773</v>
      </c>
      <c r="B430" s="25" t="s">
        <v>774</v>
      </c>
      <c r="C430" s="26">
        <v>92256</v>
      </c>
      <c r="D430" s="27">
        <v>50741</v>
      </c>
      <c r="E430" s="28">
        <f t="shared" si="15"/>
        <v>0.55000216788067979</v>
      </c>
      <c r="F430" s="29">
        <v>1.4999999999999999E-2</v>
      </c>
      <c r="G430" s="30">
        <v>93640</v>
      </c>
      <c r="H430" s="31">
        <f t="shared" si="16"/>
        <v>51502.203000346854</v>
      </c>
      <c r="I430" s="31"/>
      <c r="J430" s="29">
        <v>0.03</v>
      </c>
      <c r="K430" s="32">
        <v>96449</v>
      </c>
      <c r="L430" s="32">
        <v>53047</v>
      </c>
      <c r="M430" s="24"/>
      <c r="N430" s="32">
        <v>106093.90000000001</v>
      </c>
      <c r="O430" s="32">
        <v>47742.255000000005</v>
      </c>
      <c r="Q430" s="100"/>
      <c r="R430" s="100"/>
    </row>
    <row r="431" spans="1:18" s="17" customFormat="1" ht="18.75" customHeight="1" x14ac:dyDescent="0.25">
      <c r="A431" s="43" t="s">
        <v>775</v>
      </c>
      <c r="B431" s="44" t="s">
        <v>774</v>
      </c>
      <c r="C431" s="36">
        <v>117259</v>
      </c>
      <c r="D431" s="37">
        <v>64493</v>
      </c>
      <c r="E431" s="38">
        <f t="shared" si="15"/>
        <v>0.55000469047152034</v>
      </c>
      <c r="F431" s="39">
        <v>1.4999999999999999E-2</v>
      </c>
      <c r="G431" s="40">
        <v>119018</v>
      </c>
      <c r="H431" s="41">
        <f t="shared" si="16"/>
        <v>65460.458250539406</v>
      </c>
      <c r="I431" s="41"/>
      <c r="J431" s="39">
        <v>0.03</v>
      </c>
      <c r="K431" s="42">
        <v>122589</v>
      </c>
      <c r="L431" s="42">
        <v>67425</v>
      </c>
      <c r="M431" s="43"/>
      <c r="N431" s="42">
        <v>134847.90000000002</v>
      </c>
      <c r="O431" s="42">
        <v>60681.555000000015</v>
      </c>
      <c r="Q431" s="100"/>
      <c r="R431" s="100"/>
    </row>
    <row r="432" spans="1:18" s="17" customFormat="1" ht="18.75" customHeight="1" x14ac:dyDescent="0.25">
      <c r="A432" s="24" t="s">
        <v>776</v>
      </c>
      <c r="B432" s="25" t="s">
        <v>777</v>
      </c>
      <c r="C432" s="26">
        <v>107642</v>
      </c>
      <c r="D432" s="27">
        <v>59204</v>
      </c>
      <c r="E432" s="28">
        <f t="shared" si="15"/>
        <v>0.55000836104866135</v>
      </c>
      <c r="F432" s="29">
        <v>1.4999999999999999E-2</v>
      </c>
      <c r="G432" s="30">
        <v>109257</v>
      </c>
      <c r="H432" s="31">
        <f t="shared" si="16"/>
        <v>60092.263503093593</v>
      </c>
      <c r="I432" s="31"/>
      <c r="J432" s="29">
        <v>0.03</v>
      </c>
      <c r="K432" s="32">
        <v>112535</v>
      </c>
      <c r="L432" s="32">
        <v>61895</v>
      </c>
      <c r="M432" s="24"/>
      <c r="N432" s="32">
        <v>123788.50000000001</v>
      </c>
      <c r="O432" s="32">
        <v>55704.825000000004</v>
      </c>
      <c r="Q432" s="100"/>
      <c r="R432" s="100"/>
    </row>
    <row r="433" spans="1:18" s="17" customFormat="1" ht="18.75" customHeight="1" x14ac:dyDescent="0.25">
      <c r="A433" s="43" t="s">
        <v>778</v>
      </c>
      <c r="B433" s="44" t="s">
        <v>777</v>
      </c>
      <c r="C433" s="36">
        <v>128536</v>
      </c>
      <c r="D433" s="37">
        <v>70695</v>
      </c>
      <c r="E433" s="38">
        <f t="shared" si="15"/>
        <v>0.55000155598431566</v>
      </c>
      <c r="F433" s="39">
        <v>1.4999999999999999E-2</v>
      </c>
      <c r="G433" s="40">
        <v>130464</v>
      </c>
      <c r="H433" s="41">
        <f t="shared" si="16"/>
        <v>71755.402999937753</v>
      </c>
      <c r="I433" s="41"/>
      <c r="J433" s="39">
        <v>0.03</v>
      </c>
      <c r="K433" s="42">
        <v>134378</v>
      </c>
      <c r="L433" s="42">
        <v>73908</v>
      </c>
      <c r="M433" s="43"/>
      <c r="N433" s="42">
        <v>147815.80000000002</v>
      </c>
      <c r="O433" s="42">
        <v>66517.110000000015</v>
      </c>
      <c r="Q433" s="100"/>
      <c r="R433" s="100"/>
    </row>
    <row r="434" spans="1:18" s="17" customFormat="1" ht="18.75" customHeight="1" x14ac:dyDescent="0.25">
      <c r="A434" s="24" t="s">
        <v>779</v>
      </c>
      <c r="B434" s="25" t="s">
        <v>780</v>
      </c>
      <c r="C434" s="26">
        <v>126062</v>
      </c>
      <c r="D434" s="27">
        <v>69335</v>
      </c>
      <c r="E434" s="28">
        <f t="shared" si="15"/>
        <v>0.55000713934413226</v>
      </c>
      <c r="F434" s="29">
        <v>1.4999999999999999E-2</v>
      </c>
      <c r="G434" s="30">
        <v>127953</v>
      </c>
      <c r="H434" s="31">
        <f t="shared" si="16"/>
        <v>70375.06350049976</v>
      </c>
      <c r="I434" s="31"/>
      <c r="J434" s="29">
        <v>0.03</v>
      </c>
      <c r="K434" s="32">
        <v>131792</v>
      </c>
      <c r="L434" s="32">
        <v>72487</v>
      </c>
      <c r="M434" s="24"/>
      <c r="N434" s="32">
        <v>144971.20000000001</v>
      </c>
      <c r="O434" s="32">
        <v>65237.040000000008</v>
      </c>
      <c r="Q434" s="100"/>
      <c r="R434" s="100"/>
    </row>
    <row r="435" spans="1:18" s="17" customFormat="1" ht="18.75" customHeight="1" x14ac:dyDescent="0.25">
      <c r="A435" s="43" t="s">
        <v>781</v>
      </c>
      <c r="B435" s="44" t="s">
        <v>780</v>
      </c>
      <c r="C435" s="36">
        <v>146964</v>
      </c>
      <c r="D435" s="37">
        <v>80831</v>
      </c>
      <c r="E435" s="38">
        <f t="shared" si="15"/>
        <v>0.55000544350997527</v>
      </c>
      <c r="F435" s="39">
        <v>1.4999999999999999E-2</v>
      </c>
      <c r="G435" s="40">
        <v>149168</v>
      </c>
      <c r="H435" s="41">
        <f t="shared" si="16"/>
        <v>82043.211997495993</v>
      </c>
      <c r="I435" s="41"/>
      <c r="J435" s="39">
        <v>0.03</v>
      </c>
      <c r="K435" s="42">
        <v>153643</v>
      </c>
      <c r="L435" s="42">
        <v>84504</v>
      </c>
      <c r="M435" s="43"/>
      <c r="N435" s="42">
        <v>169007.30000000002</v>
      </c>
      <c r="O435" s="42">
        <v>76053.285000000003</v>
      </c>
      <c r="Q435" s="100"/>
      <c r="R435" s="100"/>
    </row>
    <row r="436" spans="1:18" s="17" customFormat="1" ht="18.75" customHeight="1" x14ac:dyDescent="0.25">
      <c r="A436" s="24" t="s">
        <v>782</v>
      </c>
      <c r="B436" s="25" t="s">
        <v>783</v>
      </c>
      <c r="C436" s="26">
        <v>106257</v>
      </c>
      <c r="D436" s="27">
        <v>58442</v>
      </c>
      <c r="E436" s="28">
        <f t="shared" si="15"/>
        <v>0.55000611724404036</v>
      </c>
      <c r="F436" s="29">
        <v>1.4999999999999999E-2</v>
      </c>
      <c r="G436" s="30">
        <v>107851</v>
      </c>
      <c r="H436" s="31">
        <f t="shared" si="16"/>
        <v>59318.709750886999</v>
      </c>
      <c r="I436" s="31"/>
      <c r="J436" s="29">
        <v>0.03</v>
      </c>
      <c r="K436" s="32">
        <v>111087</v>
      </c>
      <c r="L436" s="32">
        <v>61099</v>
      </c>
      <c r="M436" s="24"/>
      <c r="N436" s="32">
        <v>122195.70000000001</v>
      </c>
      <c r="O436" s="32">
        <v>54988.06500000001</v>
      </c>
      <c r="Q436" s="100"/>
      <c r="R436" s="100"/>
    </row>
    <row r="437" spans="1:18" s="17" customFormat="1" ht="18.75" customHeight="1" x14ac:dyDescent="0.25">
      <c r="A437" s="43" t="s">
        <v>784</v>
      </c>
      <c r="B437" s="44" t="s">
        <v>783</v>
      </c>
      <c r="C437" s="36">
        <v>135928</v>
      </c>
      <c r="D437" s="37">
        <v>74761</v>
      </c>
      <c r="E437" s="38">
        <f t="shared" si="15"/>
        <v>0.55000441410158318</v>
      </c>
      <c r="F437" s="39">
        <v>1.4999999999999999E-2</v>
      </c>
      <c r="G437" s="40">
        <v>137967</v>
      </c>
      <c r="H437" s="41">
        <f t="shared" si="16"/>
        <v>75882.459000353134</v>
      </c>
      <c r="I437" s="41"/>
      <c r="J437" s="39">
        <v>0.03</v>
      </c>
      <c r="K437" s="42">
        <v>142106</v>
      </c>
      <c r="L437" s="42">
        <v>78159</v>
      </c>
      <c r="M437" s="43"/>
      <c r="N437" s="42">
        <v>156316.6</v>
      </c>
      <c r="O437" s="42">
        <v>70342.47</v>
      </c>
      <c r="Q437" s="100"/>
      <c r="R437" s="100"/>
    </row>
    <row r="438" spans="1:18" s="17" customFormat="1" ht="18.75" customHeight="1" x14ac:dyDescent="0.25">
      <c r="A438" s="24" t="s">
        <v>785</v>
      </c>
      <c r="B438" s="25" t="s">
        <v>786</v>
      </c>
      <c r="C438" s="26">
        <v>124765</v>
      </c>
      <c r="D438" s="27">
        <v>68621</v>
      </c>
      <c r="E438" s="28">
        <f t="shared" si="15"/>
        <v>0.55000200376708208</v>
      </c>
      <c r="F438" s="29">
        <v>1.4999999999999999E-2</v>
      </c>
      <c r="G438" s="30">
        <v>126636</v>
      </c>
      <c r="H438" s="31">
        <f t="shared" si="16"/>
        <v>69650.053749048209</v>
      </c>
      <c r="I438" s="31"/>
      <c r="J438" s="29">
        <v>0.03</v>
      </c>
      <c r="K438" s="32">
        <v>130435</v>
      </c>
      <c r="L438" s="32">
        <v>71740</v>
      </c>
      <c r="M438" s="24"/>
      <c r="N438" s="32">
        <v>143478.5</v>
      </c>
      <c r="O438" s="32">
        <v>64565.325000000004</v>
      </c>
      <c r="Q438" s="100"/>
      <c r="R438" s="100"/>
    </row>
    <row r="439" spans="1:18" s="17" customFormat="1" ht="18.75" customHeight="1" x14ac:dyDescent="0.25">
      <c r="A439" s="43" t="s">
        <v>787</v>
      </c>
      <c r="B439" s="44" t="s">
        <v>786</v>
      </c>
      <c r="C439" s="36">
        <v>149480</v>
      </c>
      <c r="D439" s="37">
        <v>82214</v>
      </c>
      <c r="E439" s="38">
        <f t="shared" si="15"/>
        <v>0.55000000000000004</v>
      </c>
      <c r="F439" s="39">
        <v>1.4999999999999999E-2</v>
      </c>
      <c r="G439" s="40">
        <v>151722</v>
      </c>
      <c r="H439" s="41">
        <f t="shared" si="16"/>
        <v>83447.100000000006</v>
      </c>
      <c r="I439" s="41"/>
      <c r="J439" s="39">
        <v>0.03</v>
      </c>
      <c r="K439" s="42">
        <v>156274</v>
      </c>
      <c r="L439" s="42">
        <v>85951</v>
      </c>
      <c r="M439" s="43"/>
      <c r="N439" s="42">
        <v>171901.40000000002</v>
      </c>
      <c r="O439" s="42">
        <v>77355.630000000019</v>
      </c>
      <c r="Q439" s="100"/>
      <c r="R439" s="100"/>
    </row>
    <row r="440" spans="1:18" s="17" customFormat="1" ht="18.75" customHeight="1" x14ac:dyDescent="0.25">
      <c r="A440" s="24" t="s">
        <v>788</v>
      </c>
      <c r="B440" s="25" t="s">
        <v>789</v>
      </c>
      <c r="C440" s="26">
        <v>146798</v>
      </c>
      <c r="D440" s="27">
        <v>80739</v>
      </c>
      <c r="E440" s="28">
        <f t="shared" si="15"/>
        <v>0.5500006812081909</v>
      </c>
      <c r="F440" s="29">
        <v>1.4999999999999999E-2</v>
      </c>
      <c r="G440" s="30">
        <v>149000</v>
      </c>
      <c r="H440" s="31">
        <f t="shared" si="16"/>
        <v>81950.10150002045</v>
      </c>
      <c r="I440" s="31"/>
      <c r="J440" s="29">
        <v>0.03</v>
      </c>
      <c r="K440" s="32">
        <v>153470</v>
      </c>
      <c r="L440" s="32">
        <v>84409</v>
      </c>
      <c r="M440" s="24"/>
      <c r="N440" s="32">
        <v>168817</v>
      </c>
      <c r="O440" s="32">
        <v>75967.650000000009</v>
      </c>
      <c r="Q440" s="100"/>
      <c r="R440" s="100"/>
    </row>
    <row r="441" spans="1:18" s="17" customFormat="1" ht="18.75" customHeight="1" x14ac:dyDescent="0.25">
      <c r="A441" s="43" t="s">
        <v>790</v>
      </c>
      <c r="B441" s="44" t="s">
        <v>791</v>
      </c>
      <c r="C441" s="36">
        <v>171562</v>
      </c>
      <c r="D441" s="37">
        <v>94360</v>
      </c>
      <c r="E441" s="38">
        <f t="shared" si="15"/>
        <v>0.55000524591692801</v>
      </c>
      <c r="F441" s="39">
        <v>1.4999999999999999E-2</v>
      </c>
      <c r="G441" s="40">
        <v>174135</v>
      </c>
      <c r="H441" s="41">
        <f t="shared" si="16"/>
        <v>95775.163497744259</v>
      </c>
      <c r="I441" s="41"/>
      <c r="J441" s="39">
        <v>0.03</v>
      </c>
      <c r="K441" s="42">
        <v>179359</v>
      </c>
      <c r="L441" s="42">
        <v>98648</v>
      </c>
      <c r="M441" s="43"/>
      <c r="N441" s="42">
        <v>197294.90000000002</v>
      </c>
      <c r="O441" s="42">
        <v>88782.705000000016</v>
      </c>
      <c r="Q441" s="100"/>
      <c r="R441" s="100"/>
    </row>
    <row r="442" spans="1:18" s="17" customFormat="1" ht="18.75" customHeight="1" x14ac:dyDescent="0.25">
      <c r="A442" s="84" t="s">
        <v>792</v>
      </c>
      <c r="B442" s="84"/>
      <c r="C442" s="20"/>
      <c r="D442" s="20"/>
      <c r="E442" s="20"/>
      <c r="F442" s="20"/>
      <c r="G442" s="20">
        <v>0</v>
      </c>
      <c r="H442" s="20"/>
      <c r="I442" s="20"/>
      <c r="J442" s="20"/>
      <c r="K442" s="20"/>
      <c r="L442" s="20"/>
      <c r="M442" s="23"/>
      <c r="N442" s="20"/>
      <c r="O442" s="84"/>
      <c r="Q442" s="100"/>
      <c r="R442" s="100"/>
    </row>
    <row r="443" spans="1:18" s="17" customFormat="1" ht="18.75" customHeight="1" x14ac:dyDescent="0.25">
      <c r="A443" s="24" t="s">
        <v>793</v>
      </c>
      <c r="B443" s="25" t="s">
        <v>794</v>
      </c>
      <c r="C443" s="26">
        <v>1062</v>
      </c>
      <c r="D443" s="27">
        <v>585</v>
      </c>
      <c r="E443" s="28">
        <f t="shared" si="15"/>
        <v>0.55084745762711862</v>
      </c>
      <c r="F443" s="29">
        <v>0.03</v>
      </c>
      <c r="G443" s="30">
        <v>1094</v>
      </c>
      <c r="H443" s="31">
        <f t="shared" si="16"/>
        <v>602.62711864406776</v>
      </c>
      <c r="I443" s="31"/>
      <c r="J443" s="29">
        <v>0.03</v>
      </c>
      <c r="K443" s="32">
        <v>1127</v>
      </c>
      <c r="L443" s="32">
        <v>621</v>
      </c>
      <c r="M443" s="24"/>
      <c r="N443" s="32">
        <v>1217.1600000000001</v>
      </c>
      <c r="O443" s="32">
        <v>547.72200000000009</v>
      </c>
      <c r="Q443" s="100"/>
      <c r="R443" s="100"/>
    </row>
    <row r="444" spans="1:18" s="17" customFormat="1" ht="18.75" customHeight="1" x14ac:dyDescent="0.25">
      <c r="A444" s="63" t="s">
        <v>795</v>
      </c>
      <c r="B444" s="44" t="s">
        <v>796</v>
      </c>
      <c r="C444" s="36">
        <v>602</v>
      </c>
      <c r="D444" s="37">
        <v>332</v>
      </c>
      <c r="E444" s="38">
        <f t="shared" si="15"/>
        <v>0.55149501661129563</v>
      </c>
      <c r="F444" s="39">
        <v>0.03</v>
      </c>
      <c r="G444" s="40">
        <v>620</v>
      </c>
      <c r="H444" s="41">
        <f t="shared" si="16"/>
        <v>341.92691029900328</v>
      </c>
      <c r="I444" s="41"/>
      <c r="J444" s="39">
        <v>0.03</v>
      </c>
      <c r="K444" s="42">
        <v>639</v>
      </c>
      <c r="L444" s="42">
        <v>352</v>
      </c>
      <c r="M444" s="43"/>
      <c r="N444" s="42">
        <v>690.12</v>
      </c>
      <c r="O444" s="42">
        <v>310.55400000000003</v>
      </c>
      <c r="Q444" s="100"/>
      <c r="R444" s="100"/>
    </row>
    <row r="445" spans="1:18" s="17" customFormat="1" ht="18.75" customHeight="1" x14ac:dyDescent="0.25">
      <c r="A445" s="24" t="s">
        <v>470</v>
      </c>
      <c r="B445" s="25" t="s">
        <v>797</v>
      </c>
      <c r="C445" s="26">
        <v>301</v>
      </c>
      <c r="D445" s="27">
        <v>166</v>
      </c>
      <c r="E445" s="28">
        <f t="shared" si="15"/>
        <v>0.55149501661129563</v>
      </c>
      <c r="F445" s="29">
        <v>0.03</v>
      </c>
      <c r="G445" s="30">
        <v>310</v>
      </c>
      <c r="H445" s="31">
        <f t="shared" si="16"/>
        <v>170.96345514950164</v>
      </c>
      <c r="I445" s="31"/>
      <c r="J445" s="29">
        <v>0.03</v>
      </c>
      <c r="K445" s="32">
        <v>319</v>
      </c>
      <c r="L445" s="32">
        <v>176</v>
      </c>
      <c r="M445" s="24"/>
      <c r="N445" s="32">
        <v>344.52000000000004</v>
      </c>
      <c r="O445" s="32">
        <v>155.03400000000002</v>
      </c>
      <c r="Q445" s="100"/>
      <c r="R445" s="100"/>
    </row>
    <row r="446" spans="1:18" s="17" customFormat="1" ht="18.75" customHeight="1" x14ac:dyDescent="0.25">
      <c r="A446" s="43" t="s">
        <v>798</v>
      </c>
      <c r="B446" s="44" t="s">
        <v>799</v>
      </c>
      <c r="C446" s="36">
        <v>1338</v>
      </c>
      <c r="D446" s="37">
        <v>736</v>
      </c>
      <c r="E446" s="38">
        <f t="shared" si="15"/>
        <v>0.55007473841554555</v>
      </c>
      <c r="F446" s="39">
        <v>0.03</v>
      </c>
      <c r="G446" s="40">
        <v>1378</v>
      </c>
      <c r="H446" s="41">
        <f t="shared" si="16"/>
        <v>758.00298953662173</v>
      </c>
      <c r="I446" s="41"/>
      <c r="J446" s="39">
        <v>0.03</v>
      </c>
      <c r="K446" s="42">
        <v>1419</v>
      </c>
      <c r="L446" s="42">
        <v>781</v>
      </c>
      <c r="M446" s="43"/>
      <c r="N446" s="42">
        <v>1532.5200000000002</v>
      </c>
      <c r="O446" s="42">
        <v>689.63400000000013</v>
      </c>
      <c r="Q446" s="100"/>
      <c r="R446" s="100"/>
    </row>
    <row r="447" spans="1:18" s="17" customFormat="1" ht="18.75" customHeight="1" x14ac:dyDescent="0.25">
      <c r="A447" s="24" t="s">
        <v>472</v>
      </c>
      <c r="B447" s="25" t="s">
        <v>800</v>
      </c>
      <c r="C447" s="26">
        <v>1006</v>
      </c>
      <c r="D447" s="27">
        <v>574</v>
      </c>
      <c r="E447" s="28">
        <f t="shared" si="15"/>
        <v>0.57057654075546715</v>
      </c>
      <c r="F447" s="29">
        <v>0.03</v>
      </c>
      <c r="G447" s="30">
        <v>1036</v>
      </c>
      <c r="H447" s="31">
        <f t="shared" si="16"/>
        <v>591.11729622266398</v>
      </c>
      <c r="I447" s="31"/>
      <c r="J447" s="29">
        <v>0.03</v>
      </c>
      <c r="K447" s="32">
        <v>1067</v>
      </c>
      <c r="L447" s="32">
        <v>609</v>
      </c>
      <c r="M447" s="24"/>
      <c r="N447" s="32">
        <v>1152.3600000000001</v>
      </c>
      <c r="O447" s="32">
        <v>518.56200000000013</v>
      </c>
      <c r="Q447" s="100"/>
      <c r="R447" s="100"/>
    </row>
    <row r="448" spans="1:18" s="17" customFormat="1" ht="18.75" customHeight="1" x14ac:dyDescent="0.25">
      <c r="A448" s="63" t="s">
        <v>801</v>
      </c>
      <c r="B448" s="44" t="s">
        <v>802</v>
      </c>
      <c r="C448" s="36">
        <v>1100</v>
      </c>
      <c r="D448" s="37">
        <v>605</v>
      </c>
      <c r="E448" s="38">
        <f t="shared" si="15"/>
        <v>0.55000000000000004</v>
      </c>
      <c r="F448" s="39">
        <v>0.03</v>
      </c>
      <c r="G448" s="40">
        <v>1133</v>
      </c>
      <c r="H448" s="41">
        <f t="shared" si="16"/>
        <v>623.15000000000009</v>
      </c>
      <c r="I448" s="41"/>
      <c r="J448" s="39">
        <v>0.03</v>
      </c>
      <c r="K448" s="42">
        <v>1167</v>
      </c>
      <c r="L448" s="42">
        <v>642</v>
      </c>
      <c r="M448" s="43"/>
      <c r="N448" s="42">
        <v>1260.3600000000001</v>
      </c>
      <c r="O448" s="42">
        <v>567.16200000000003</v>
      </c>
      <c r="Q448" s="100"/>
      <c r="R448" s="100"/>
    </row>
    <row r="449" spans="1:18" s="17" customFormat="1" ht="18.75" customHeight="1" x14ac:dyDescent="0.25">
      <c r="A449" s="24" t="s">
        <v>803</v>
      </c>
      <c r="B449" s="25" t="s">
        <v>804</v>
      </c>
      <c r="C449" s="26">
        <v>2088</v>
      </c>
      <c r="D449" s="27">
        <v>1149</v>
      </c>
      <c r="E449" s="28">
        <f t="shared" si="15"/>
        <v>0.55028735632183912</v>
      </c>
      <c r="F449" s="29">
        <v>0.03</v>
      </c>
      <c r="G449" s="30">
        <v>2151</v>
      </c>
      <c r="H449" s="31">
        <f t="shared" si="16"/>
        <v>1183.668103448276</v>
      </c>
      <c r="I449" s="31"/>
      <c r="J449" s="29">
        <v>0.03</v>
      </c>
      <c r="K449" s="32">
        <v>2216</v>
      </c>
      <c r="L449" s="32">
        <v>1219</v>
      </c>
      <c r="M449" s="24"/>
      <c r="N449" s="32">
        <v>2393.2800000000002</v>
      </c>
      <c r="O449" s="32">
        <v>1076.9760000000001</v>
      </c>
      <c r="Q449" s="100"/>
      <c r="R449" s="100"/>
    </row>
    <row r="450" spans="1:18" s="17" customFormat="1" ht="18.75" customHeight="1" x14ac:dyDescent="0.25">
      <c r="A450" s="24" t="s">
        <v>805</v>
      </c>
      <c r="B450" s="25" t="s">
        <v>806</v>
      </c>
      <c r="C450" s="26">
        <v>5380</v>
      </c>
      <c r="D450" s="27">
        <v>2959</v>
      </c>
      <c r="E450" s="28">
        <f t="shared" si="15"/>
        <v>0.55000000000000004</v>
      </c>
      <c r="F450" s="29">
        <v>0.03</v>
      </c>
      <c r="G450" s="30">
        <v>5541</v>
      </c>
      <c r="H450" s="31">
        <f t="shared" si="16"/>
        <v>3047.55</v>
      </c>
      <c r="I450" s="31"/>
      <c r="J450" s="29">
        <v>0.03</v>
      </c>
      <c r="K450" s="32">
        <v>5707</v>
      </c>
      <c r="L450" s="32">
        <v>3139</v>
      </c>
      <c r="M450" s="24"/>
      <c r="N450" s="32">
        <v>6163.56</v>
      </c>
      <c r="O450" s="32">
        <v>2773.6020000000003</v>
      </c>
      <c r="Q450" s="100"/>
      <c r="R450" s="100"/>
    </row>
    <row r="451" spans="1:18" s="17" customFormat="1" ht="18.75" customHeight="1" x14ac:dyDescent="0.25">
      <c r="A451" s="63" t="s">
        <v>480</v>
      </c>
      <c r="B451" s="44" t="s">
        <v>807</v>
      </c>
      <c r="C451" s="36">
        <v>1808</v>
      </c>
      <c r="D451" s="37">
        <v>995</v>
      </c>
      <c r="E451" s="38">
        <f t="shared" si="15"/>
        <v>0.55033185840707965</v>
      </c>
      <c r="F451" s="39">
        <v>0.03</v>
      </c>
      <c r="G451" s="40">
        <v>1862</v>
      </c>
      <c r="H451" s="41">
        <f t="shared" si="16"/>
        <v>1024.7179203539822</v>
      </c>
      <c r="I451" s="92"/>
      <c r="J451" s="93">
        <v>0.03</v>
      </c>
      <c r="K451" s="42">
        <v>1918</v>
      </c>
      <c r="L451" s="42">
        <v>1056</v>
      </c>
      <c r="M451" s="43"/>
      <c r="N451" s="42">
        <v>2071.44</v>
      </c>
      <c r="O451" s="42">
        <v>932.14800000000002</v>
      </c>
      <c r="Q451" s="100"/>
      <c r="R451" s="100"/>
    </row>
    <row r="452" spans="1:18" s="17" customFormat="1" ht="18.75" customHeight="1" x14ac:dyDescent="0.25">
      <c r="A452" s="24" t="s">
        <v>808</v>
      </c>
      <c r="B452" s="25" t="s">
        <v>809</v>
      </c>
      <c r="C452" s="26">
        <v>10352</v>
      </c>
      <c r="D452" s="27">
        <v>5694</v>
      </c>
      <c r="E452" s="28">
        <f t="shared" si="15"/>
        <v>0.55003863987635238</v>
      </c>
      <c r="F452" s="29">
        <v>0.03</v>
      </c>
      <c r="G452" s="30">
        <v>10663</v>
      </c>
      <c r="H452" s="31">
        <f t="shared" si="16"/>
        <v>5865.0620170015454</v>
      </c>
      <c r="I452" s="31"/>
      <c r="J452" s="29">
        <v>0.03</v>
      </c>
      <c r="K452" s="32">
        <v>10983</v>
      </c>
      <c r="L452" s="32">
        <v>6041</v>
      </c>
      <c r="M452" s="24"/>
      <c r="N452" s="32">
        <v>11861.640000000001</v>
      </c>
      <c r="O452" s="32">
        <v>5337.7380000000003</v>
      </c>
      <c r="Q452" s="100"/>
      <c r="R452" s="100"/>
    </row>
    <row r="453" spans="1:18" s="17" customFormat="1" ht="18.75" customHeight="1" x14ac:dyDescent="0.25">
      <c r="A453" s="63" t="s">
        <v>810</v>
      </c>
      <c r="B453" s="44" t="s">
        <v>811</v>
      </c>
      <c r="C453" s="36">
        <v>535</v>
      </c>
      <c r="D453" s="37">
        <v>295</v>
      </c>
      <c r="E453" s="38">
        <f t="shared" si="15"/>
        <v>0.55140186915887845</v>
      </c>
      <c r="F453" s="39">
        <v>0.03</v>
      </c>
      <c r="G453" s="40">
        <v>551</v>
      </c>
      <c r="H453" s="41">
        <f t="shared" si="16"/>
        <v>303.82242990654203</v>
      </c>
      <c r="I453" s="41"/>
      <c r="J453" s="39">
        <v>0.03</v>
      </c>
      <c r="K453" s="42">
        <v>568</v>
      </c>
      <c r="L453" s="42">
        <v>313</v>
      </c>
      <c r="M453" s="43"/>
      <c r="N453" s="42">
        <v>613.44000000000005</v>
      </c>
      <c r="O453" s="42">
        <v>276.04800000000006</v>
      </c>
      <c r="Q453" s="100"/>
      <c r="R453" s="100"/>
    </row>
    <row r="454" spans="1:18" s="17" customFormat="1" ht="18.75" customHeight="1" x14ac:dyDescent="0.25">
      <c r="A454" s="24" t="s">
        <v>812</v>
      </c>
      <c r="B454" s="25" t="s">
        <v>813</v>
      </c>
      <c r="C454" s="26">
        <v>294</v>
      </c>
      <c r="D454" s="27">
        <v>162</v>
      </c>
      <c r="E454" s="28">
        <f t="shared" si="15"/>
        <v>0.55102040816326525</v>
      </c>
      <c r="F454" s="29">
        <v>0.03</v>
      </c>
      <c r="G454" s="30">
        <v>303</v>
      </c>
      <c r="H454" s="31">
        <f t="shared" si="16"/>
        <v>166.95918367346937</v>
      </c>
      <c r="I454" s="31"/>
      <c r="J454" s="29">
        <v>0.03</v>
      </c>
      <c r="K454" s="32">
        <v>312</v>
      </c>
      <c r="L454" s="32">
        <v>172</v>
      </c>
      <c r="M454" s="24"/>
      <c r="N454" s="32">
        <v>336.96000000000004</v>
      </c>
      <c r="O454" s="32">
        <v>151.63200000000003</v>
      </c>
      <c r="Q454" s="100"/>
      <c r="R454" s="100"/>
    </row>
    <row r="455" spans="1:18" s="17" customFormat="1" ht="18.75" customHeight="1" x14ac:dyDescent="0.25">
      <c r="A455" s="63" t="s">
        <v>814</v>
      </c>
      <c r="B455" s="44" t="s">
        <v>815</v>
      </c>
      <c r="C455" s="36">
        <v>868</v>
      </c>
      <c r="D455" s="37">
        <v>478</v>
      </c>
      <c r="E455" s="38">
        <f t="shared" si="15"/>
        <v>0.55069124423963134</v>
      </c>
      <c r="F455" s="39">
        <v>0.03</v>
      </c>
      <c r="G455" s="40">
        <v>863</v>
      </c>
      <c r="H455" s="41">
        <f t="shared" si="16"/>
        <v>475.24654377880182</v>
      </c>
      <c r="I455" s="41"/>
      <c r="J455" s="39">
        <v>0.03</v>
      </c>
      <c r="K455" s="42">
        <v>889</v>
      </c>
      <c r="L455" s="42">
        <v>490</v>
      </c>
      <c r="M455" s="43"/>
      <c r="N455" s="42">
        <v>960.12000000000012</v>
      </c>
      <c r="O455" s="42">
        <v>432.05400000000009</v>
      </c>
      <c r="Q455" s="100"/>
      <c r="R455" s="100"/>
    </row>
    <row r="456" spans="1:18" s="17" customFormat="1" ht="18.75" customHeight="1" x14ac:dyDescent="0.25">
      <c r="A456" s="24" t="s">
        <v>816</v>
      </c>
      <c r="B456" s="25" t="s">
        <v>817</v>
      </c>
      <c r="C456" s="26">
        <v>584</v>
      </c>
      <c r="D456" s="27">
        <v>322</v>
      </c>
      <c r="E456" s="28">
        <f t="shared" si="15"/>
        <v>0.55136986301369861</v>
      </c>
      <c r="F456" s="29">
        <v>0.03</v>
      </c>
      <c r="G456" s="30">
        <v>602</v>
      </c>
      <c r="H456" s="31">
        <f t="shared" si="16"/>
        <v>331.92465753424659</v>
      </c>
      <c r="I456" s="31"/>
      <c r="J456" s="29">
        <v>0.03</v>
      </c>
      <c r="K456" s="32">
        <v>620</v>
      </c>
      <c r="L456" s="32">
        <v>342</v>
      </c>
      <c r="M456" s="24"/>
      <c r="N456" s="32">
        <v>669.6</v>
      </c>
      <c r="O456" s="32">
        <v>301.32</v>
      </c>
      <c r="Q456" s="100"/>
      <c r="R456" s="100"/>
    </row>
    <row r="457" spans="1:18" s="17" customFormat="1" ht="18.75" customHeight="1" x14ac:dyDescent="0.25">
      <c r="A457" s="94" t="s">
        <v>818</v>
      </c>
      <c r="B457" s="44" t="s">
        <v>819</v>
      </c>
      <c r="C457" s="36">
        <v>1148</v>
      </c>
      <c r="D457" s="37">
        <v>632</v>
      </c>
      <c r="E457" s="38">
        <f t="shared" si="15"/>
        <v>0.55052264808362372</v>
      </c>
      <c r="F457" s="39">
        <v>0.03</v>
      </c>
      <c r="G457" s="40">
        <v>1182</v>
      </c>
      <c r="H457" s="41">
        <f t="shared" si="16"/>
        <v>650.71777003484328</v>
      </c>
      <c r="I457" s="41"/>
      <c r="J457" s="39">
        <v>0.03</v>
      </c>
      <c r="K457" s="42">
        <v>1217</v>
      </c>
      <c r="L457" s="42">
        <v>670</v>
      </c>
      <c r="M457" s="43"/>
      <c r="N457" s="42">
        <v>1314.3600000000001</v>
      </c>
      <c r="O457" s="42">
        <v>591.4620000000001</v>
      </c>
      <c r="Q457" s="100"/>
      <c r="R457" s="100"/>
    </row>
    <row r="458" spans="1:18" s="17" customFormat="1" ht="18.75" customHeight="1" x14ac:dyDescent="0.25">
      <c r="A458" s="170" t="s">
        <v>820</v>
      </c>
      <c r="B458" s="25" t="s">
        <v>821</v>
      </c>
      <c r="C458" s="26"/>
      <c r="D458" s="27"/>
      <c r="E458" s="28"/>
      <c r="F458" s="29"/>
      <c r="G458" s="30"/>
      <c r="H458" s="31"/>
      <c r="I458" s="31"/>
      <c r="J458" s="29"/>
      <c r="K458" s="32"/>
      <c r="L458" s="32"/>
      <c r="M458" s="24"/>
      <c r="N458" s="32">
        <v>6963.84</v>
      </c>
      <c r="O458" s="32">
        <v>3133.7280000000001</v>
      </c>
      <c r="P458" s="33"/>
      <c r="Q458" s="100"/>
      <c r="R458" s="100"/>
    </row>
    <row r="459" spans="1:18" s="17" customFormat="1" ht="18.75" customHeight="1" x14ac:dyDescent="0.25">
      <c r="A459" s="95" t="s">
        <v>822</v>
      </c>
      <c r="B459" s="44" t="s">
        <v>823</v>
      </c>
      <c r="C459" s="36"/>
      <c r="D459" s="54"/>
      <c r="E459" s="38"/>
      <c r="F459" s="93"/>
      <c r="G459" s="90"/>
      <c r="H459" s="92"/>
      <c r="I459" s="92"/>
      <c r="J459" s="93"/>
      <c r="K459" s="42"/>
      <c r="L459" s="42"/>
      <c r="M459" s="43"/>
      <c r="N459" s="42">
        <v>13402.800000000001</v>
      </c>
      <c r="O459" s="42">
        <v>6031.26</v>
      </c>
      <c r="P459" s="33"/>
      <c r="Q459" s="100"/>
      <c r="R459" s="100"/>
    </row>
    <row r="460" spans="1:18" s="17" customFormat="1" ht="18.75" customHeight="1" x14ac:dyDescent="0.25">
      <c r="A460" s="24" t="s">
        <v>373</v>
      </c>
      <c r="B460" s="25" t="s">
        <v>824</v>
      </c>
      <c r="C460" s="26">
        <v>144</v>
      </c>
      <c r="D460" s="27">
        <v>80</v>
      </c>
      <c r="E460" s="28">
        <f t="shared" si="15"/>
        <v>0.55555555555555558</v>
      </c>
      <c r="F460" s="29">
        <v>0.03</v>
      </c>
      <c r="G460" s="30">
        <v>148</v>
      </c>
      <c r="H460" s="31">
        <f t="shared" si="16"/>
        <v>82.222222222222229</v>
      </c>
      <c r="I460" s="31"/>
      <c r="J460" s="29">
        <v>0.03</v>
      </c>
      <c r="K460" s="32">
        <v>152</v>
      </c>
      <c r="L460" s="32">
        <v>84</v>
      </c>
      <c r="M460" s="24"/>
      <c r="N460" s="32">
        <v>164.16000000000003</v>
      </c>
      <c r="O460" s="32">
        <v>73.872000000000014</v>
      </c>
      <c r="Q460" s="100"/>
      <c r="R460" s="100"/>
    </row>
    <row r="461" spans="1:18" s="17" customFormat="1" ht="18.75" customHeight="1" x14ac:dyDescent="0.25">
      <c r="A461" s="43" t="s">
        <v>369</v>
      </c>
      <c r="B461" s="44" t="s">
        <v>825</v>
      </c>
      <c r="C461" s="36">
        <v>1484</v>
      </c>
      <c r="D461" s="37">
        <v>817</v>
      </c>
      <c r="E461" s="38">
        <f t="shared" si="15"/>
        <v>0.55053908355795145</v>
      </c>
      <c r="F461" s="39">
        <v>0.03</v>
      </c>
      <c r="G461" s="40">
        <v>1529</v>
      </c>
      <c r="H461" s="41">
        <f t="shared" si="16"/>
        <v>841.77425876010773</v>
      </c>
      <c r="I461" s="41"/>
      <c r="J461" s="39">
        <v>0.03</v>
      </c>
      <c r="K461" s="42">
        <v>1575</v>
      </c>
      <c r="L461" s="42">
        <v>867</v>
      </c>
      <c r="M461" s="43"/>
      <c r="N461" s="42">
        <v>1701</v>
      </c>
      <c r="O461" s="42">
        <v>765.45</v>
      </c>
      <c r="Q461" s="100"/>
      <c r="R461" s="100"/>
    </row>
    <row r="462" spans="1:18" s="17" customFormat="1" ht="18.75" customHeight="1" x14ac:dyDescent="0.25">
      <c r="A462" s="24" t="s">
        <v>371</v>
      </c>
      <c r="B462" s="25" t="s">
        <v>826</v>
      </c>
      <c r="C462" s="26">
        <v>1646</v>
      </c>
      <c r="D462" s="27">
        <v>906</v>
      </c>
      <c r="E462" s="28">
        <f t="shared" si="15"/>
        <v>0.55042527339003644</v>
      </c>
      <c r="F462" s="29">
        <v>0.03</v>
      </c>
      <c r="G462" s="30">
        <v>1695</v>
      </c>
      <c r="H462" s="31">
        <f t="shared" si="16"/>
        <v>932.97083839611173</v>
      </c>
      <c r="I462" s="31"/>
      <c r="J462" s="29">
        <v>0.03</v>
      </c>
      <c r="K462" s="32">
        <v>1746</v>
      </c>
      <c r="L462" s="32">
        <v>961</v>
      </c>
      <c r="M462" s="24"/>
      <c r="N462" s="32">
        <v>1885.68</v>
      </c>
      <c r="O462" s="32">
        <v>848.55600000000004</v>
      </c>
      <c r="Q462" s="100"/>
      <c r="R462" s="100"/>
    </row>
    <row r="463" spans="1:18" s="17" customFormat="1" ht="18.75" customHeight="1" x14ac:dyDescent="0.3">
      <c r="A463" s="96" t="s">
        <v>827</v>
      </c>
      <c r="B463" s="44" t="s">
        <v>828</v>
      </c>
      <c r="C463" s="36">
        <v>504</v>
      </c>
      <c r="D463" s="37">
        <v>278</v>
      </c>
      <c r="E463" s="38">
        <f t="shared" si="15"/>
        <v>0.55158730158730163</v>
      </c>
      <c r="F463" s="39">
        <v>0.03</v>
      </c>
      <c r="G463" s="40">
        <v>519</v>
      </c>
      <c r="H463" s="41">
        <f t="shared" si="16"/>
        <v>286.27380952380952</v>
      </c>
      <c r="I463" s="41"/>
      <c r="J463" s="39">
        <v>0.03</v>
      </c>
      <c r="K463" s="42">
        <v>535</v>
      </c>
      <c r="L463" s="42">
        <v>295</v>
      </c>
      <c r="M463" s="43"/>
      <c r="N463" s="42">
        <v>577.80000000000007</v>
      </c>
      <c r="O463" s="42">
        <v>260.01000000000005</v>
      </c>
      <c r="Q463" s="100"/>
      <c r="R463" s="100"/>
    </row>
    <row r="464" spans="1:18" s="17" customFormat="1" ht="18.75" customHeight="1" x14ac:dyDescent="0.3">
      <c r="A464" s="97" t="s">
        <v>829</v>
      </c>
      <c r="B464" s="25" t="s">
        <v>830</v>
      </c>
      <c r="C464" s="26">
        <v>2453</v>
      </c>
      <c r="D464" s="27">
        <v>1350</v>
      </c>
      <c r="E464" s="28">
        <f t="shared" si="15"/>
        <v>0.55034651447207505</v>
      </c>
      <c r="F464" s="29">
        <v>0.03</v>
      </c>
      <c r="G464" s="30">
        <v>2527</v>
      </c>
      <c r="H464" s="31">
        <f t="shared" si="16"/>
        <v>1390.7256420709336</v>
      </c>
      <c r="I464" s="31"/>
      <c r="J464" s="29">
        <v>0.03</v>
      </c>
      <c r="K464" s="32">
        <v>2603</v>
      </c>
      <c r="L464" s="32">
        <v>1433</v>
      </c>
      <c r="M464" s="24"/>
      <c r="N464" s="32">
        <v>2811.2400000000002</v>
      </c>
      <c r="O464" s="32">
        <v>1265.0580000000002</v>
      </c>
      <c r="Q464" s="100"/>
      <c r="R464" s="100"/>
    </row>
    <row r="465" spans="1:18" s="17" customFormat="1" ht="18.75" customHeight="1" x14ac:dyDescent="0.25">
      <c r="A465" s="43" t="s">
        <v>831</v>
      </c>
      <c r="B465" s="44" t="s">
        <v>832</v>
      </c>
      <c r="C465" s="36">
        <v>839</v>
      </c>
      <c r="D465" s="37">
        <v>462</v>
      </c>
      <c r="E465" s="38">
        <f t="shared" si="15"/>
        <v>0.55065554231227654</v>
      </c>
      <c r="F465" s="39">
        <v>0.03</v>
      </c>
      <c r="G465" s="40">
        <v>864</v>
      </c>
      <c r="H465" s="41">
        <f t="shared" si="16"/>
        <v>475.76638855780692</v>
      </c>
      <c r="I465" s="41"/>
      <c r="J465" s="39">
        <v>0.03</v>
      </c>
      <c r="K465" s="42">
        <v>890</v>
      </c>
      <c r="L465" s="42">
        <v>490</v>
      </c>
      <c r="M465" s="43"/>
      <c r="N465" s="42">
        <v>961.2</v>
      </c>
      <c r="O465" s="42">
        <v>432.54</v>
      </c>
      <c r="Q465" s="100"/>
      <c r="R465" s="100"/>
    </row>
    <row r="466" spans="1:18" s="17" customFormat="1" ht="18.75" customHeight="1" x14ac:dyDescent="0.25">
      <c r="A466" s="24" t="s">
        <v>833</v>
      </c>
      <c r="B466" s="25" t="s">
        <v>834</v>
      </c>
      <c r="C466" s="26">
        <v>2667</v>
      </c>
      <c r="D466" s="27">
        <v>1467</v>
      </c>
      <c r="E466" s="28">
        <f t="shared" si="15"/>
        <v>0.55005624296962885</v>
      </c>
      <c r="F466" s="29">
        <v>0.03</v>
      </c>
      <c r="G466" s="30">
        <v>2747</v>
      </c>
      <c r="H466" s="31">
        <f t="shared" si="16"/>
        <v>1511.0044994375705</v>
      </c>
      <c r="I466" s="31"/>
      <c r="J466" s="29">
        <v>0.03</v>
      </c>
      <c r="K466" s="32">
        <v>2829</v>
      </c>
      <c r="L466" s="32">
        <v>1556</v>
      </c>
      <c r="M466" s="24"/>
      <c r="N466" s="32">
        <v>3055.32</v>
      </c>
      <c r="O466" s="32">
        <v>1374.894</v>
      </c>
      <c r="Q466" s="100"/>
      <c r="R466" s="100"/>
    </row>
    <row r="467" spans="1:18" s="17" customFormat="1" ht="18.75" customHeight="1" x14ac:dyDescent="0.25">
      <c r="A467" s="43" t="s">
        <v>379</v>
      </c>
      <c r="B467" s="44" t="s">
        <v>380</v>
      </c>
      <c r="C467" s="36">
        <v>932</v>
      </c>
      <c r="D467" s="37">
        <v>513</v>
      </c>
      <c r="E467" s="38">
        <f t="shared" si="15"/>
        <v>0.55042918454935619</v>
      </c>
      <c r="F467" s="39">
        <v>0.03</v>
      </c>
      <c r="G467" s="40">
        <v>960</v>
      </c>
      <c r="H467" s="41">
        <f t="shared" si="16"/>
        <v>528.41201716738192</v>
      </c>
      <c r="I467" s="41"/>
      <c r="J467" s="39">
        <v>0.03</v>
      </c>
      <c r="K467" s="42">
        <v>989</v>
      </c>
      <c r="L467" s="42">
        <v>544</v>
      </c>
      <c r="M467" s="43"/>
      <c r="N467" s="42">
        <v>1068.1200000000001</v>
      </c>
      <c r="O467" s="42">
        <v>480.65400000000005</v>
      </c>
      <c r="Q467" s="100"/>
      <c r="R467" s="100"/>
    </row>
    <row r="468" spans="1:18" s="17" customFormat="1" ht="18.75" customHeight="1" x14ac:dyDescent="0.25">
      <c r="A468" s="84" t="s">
        <v>835</v>
      </c>
      <c r="B468" s="51"/>
      <c r="C468" s="51"/>
      <c r="D468" s="20"/>
      <c r="E468" s="20"/>
      <c r="F468" s="20"/>
      <c r="G468" s="20">
        <v>0</v>
      </c>
      <c r="H468" s="20"/>
      <c r="I468" s="20"/>
      <c r="J468" s="20"/>
      <c r="K468" s="20"/>
      <c r="L468" s="20"/>
      <c r="M468" s="23"/>
      <c r="N468" s="20"/>
      <c r="O468" s="84"/>
      <c r="Q468" s="100"/>
      <c r="R468" s="100"/>
    </row>
    <row r="469" spans="1:18" s="17" customFormat="1" ht="18.75" customHeight="1" x14ac:dyDescent="0.25">
      <c r="A469" s="24" t="s">
        <v>836</v>
      </c>
      <c r="B469" s="25" t="s">
        <v>837</v>
      </c>
      <c r="C469" s="26">
        <v>14366</v>
      </c>
      <c r="D469" s="27">
        <v>7902</v>
      </c>
      <c r="E469" s="28">
        <f t="shared" ref="E469:E535" si="17">+D469/C469</f>
        <v>0.55004872615898648</v>
      </c>
      <c r="F469" s="24"/>
      <c r="G469" s="30">
        <v>14366</v>
      </c>
      <c r="H469" s="31">
        <f t="shared" ref="H469:H535" si="18">+G469*E469</f>
        <v>7902</v>
      </c>
      <c r="I469" s="31"/>
      <c r="J469" s="29">
        <v>0.03</v>
      </c>
      <c r="K469" s="32">
        <v>14797</v>
      </c>
      <c r="L469" s="32">
        <v>8139</v>
      </c>
      <c r="M469" s="24"/>
      <c r="N469" s="32">
        <v>15980.76</v>
      </c>
      <c r="O469" s="32">
        <v>7191.3420000000006</v>
      </c>
      <c r="Q469" s="100"/>
      <c r="R469" s="100"/>
    </row>
    <row r="470" spans="1:18" s="17" customFormat="1" ht="18.75" customHeight="1" x14ac:dyDescent="0.25">
      <c r="A470" s="43" t="s">
        <v>838</v>
      </c>
      <c r="B470" s="44" t="s">
        <v>839</v>
      </c>
      <c r="C470" s="36">
        <v>20791</v>
      </c>
      <c r="D470" s="37">
        <v>11436</v>
      </c>
      <c r="E470" s="38">
        <f t="shared" si="17"/>
        <v>0.55004569284786686</v>
      </c>
      <c r="F470" s="43"/>
      <c r="G470" s="40">
        <v>20791</v>
      </c>
      <c r="H470" s="41">
        <f t="shared" si="18"/>
        <v>11436</v>
      </c>
      <c r="I470" s="41"/>
      <c r="J470" s="39">
        <v>0.03</v>
      </c>
      <c r="K470" s="42">
        <v>21415</v>
      </c>
      <c r="L470" s="42">
        <v>11779</v>
      </c>
      <c r="M470" s="43"/>
      <c r="N470" s="42">
        <v>23128.2</v>
      </c>
      <c r="O470" s="42">
        <v>10407.69</v>
      </c>
      <c r="Q470" s="100"/>
      <c r="R470" s="100"/>
    </row>
    <row r="471" spans="1:18" s="17" customFormat="1" ht="18.75" customHeight="1" x14ac:dyDescent="0.25">
      <c r="A471" s="24" t="s">
        <v>840</v>
      </c>
      <c r="B471" s="25" t="s">
        <v>841</v>
      </c>
      <c r="C471" s="26">
        <v>7469</v>
      </c>
      <c r="D471" s="27">
        <v>4108</v>
      </c>
      <c r="E471" s="28">
        <f t="shared" si="17"/>
        <v>0.55000669433659122</v>
      </c>
      <c r="F471" s="24"/>
      <c r="G471" s="30">
        <v>7469</v>
      </c>
      <c r="H471" s="31">
        <f t="shared" si="18"/>
        <v>4108</v>
      </c>
      <c r="I471" s="31"/>
      <c r="J471" s="29">
        <v>0.03</v>
      </c>
      <c r="K471" s="32">
        <v>7693</v>
      </c>
      <c r="L471" s="32">
        <v>4231</v>
      </c>
      <c r="M471" s="24"/>
      <c r="N471" s="32">
        <v>8308.44</v>
      </c>
      <c r="O471" s="32">
        <v>3738.7980000000002</v>
      </c>
      <c r="Q471" s="100"/>
      <c r="R471" s="100"/>
    </row>
    <row r="472" spans="1:18" s="17" customFormat="1" ht="18.75" customHeight="1" x14ac:dyDescent="0.25">
      <c r="A472" s="43" t="s">
        <v>842</v>
      </c>
      <c r="B472" s="44" t="s">
        <v>841</v>
      </c>
      <c r="C472" s="36">
        <v>7469</v>
      </c>
      <c r="D472" s="37">
        <v>4108</v>
      </c>
      <c r="E472" s="38">
        <f t="shared" si="17"/>
        <v>0.55000669433659122</v>
      </c>
      <c r="F472" s="43"/>
      <c r="G472" s="40">
        <v>7469</v>
      </c>
      <c r="H472" s="41">
        <f t="shared" si="18"/>
        <v>4108</v>
      </c>
      <c r="I472" s="41"/>
      <c r="J472" s="39">
        <v>0.03</v>
      </c>
      <c r="K472" s="42">
        <v>7693</v>
      </c>
      <c r="L472" s="42">
        <v>4231</v>
      </c>
      <c r="M472" s="43"/>
      <c r="N472" s="42">
        <v>8308.44</v>
      </c>
      <c r="O472" s="42">
        <v>3738.7980000000002</v>
      </c>
      <c r="Q472" s="100"/>
      <c r="R472" s="100"/>
    </row>
    <row r="473" spans="1:18" s="17" customFormat="1" ht="18.75" customHeight="1" x14ac:dyDescent="0.25">
      <c r="A473" s="20" t="s">
        <v>843</v>
      </c>
      <c r="B473" s="51"/>
      <c r="C473" s="51"/>
      <c r="D473" s="20"/>
      <c r="E473" s="20"/>
      <c r="F473" s="20"/>
      <c r="G473" s="20">
        <v>0</v>
      </c>
      <c r="H473" s="20"/>
      <c r="I473" s="20"/>
      <c r="J473" s="20"/>
      <c r="K473" s="20"/>
      <c r="L473" s="20"/>
      <c r="M473" s="23"/>
      <c r="N473" s="20"/>
      <c r="O473" s="84"/>
      <c r="Q473" s="100"/>
      <c r="R473" s="100"/>
    </row>
    <row r="474" spans="1:18" s="17" customFormat="1" ht="18.75" customHeight="1" x14ac:dyDescent="0.25">
      <c r="A474" s="24" t="s">
        <v>844</v>
      </c>
      <c r="B474" s="24" t="s">
        <v>845</v>
      </c>
      <c r="C474" s="26">
        <v>602</v>
      </c>
      <c r="D474" s="27">
        <v>332</v>
      </c>
      <c r="E474" s="28">
        <f t="shared" si="17"/>
        <v>0.55149501661129563</v>
      </c>
      <c r="F474" s="29">
        <v>0.03</v>
      </c>
      <c r="G474" s="30">
        <v>620</v>
      </c>
      <c r="H474" s="31">
        <f t="shared" si="18"/>
        <v>341.92691029900328</v>
      </c>
      <c r="I474" s="31"/>
      <c r="J474" s="29">
        <v>0.03</v>
      </c>
      <c r="K474" s="32">
        <v>639</v>
      </c>
      <c r="L474" s="32">
        <v>352</v>
      </c>
      <c r="M474" s="24"/>
      <c r="N474" s="32">
        <v>690.12</v>
      </c>
      <c r="O474" s="32">
        <v>310.55400000000003</v>
      </c>
      <c r="Q474" s="100"/>
      <c r="R474" s="100"/>
    </row>
    <row r="475" spans="1:18" s="17" customFormat="1" ht="18.75" customHeight="1" x14ac:dyDescent="0.25">
      <c r="A475" s="63" t="s">
        <v>846</v>
      </c>
      <c r="B475" s="43" t="s">
        <v>847</v>
      </c>
      <c r="C475" s="36">
        <v>423</v>
      </c>
      <c r="D475" s="37">
        <v>233</v>
      </c>
      <c r="E475" s="38">
        <f t="shared" si="17"/>
        <v>0.55082742316784872</v>
      </c>
      <c r="F475" s="39">
        <v>0.03</v>
      </c>
      <c r="G475" s="40">
        <v>436</v>
      </c>
      <c r="H475" s="41">
        <f t="shared" si="18"/>
        <v>240.16075650118205</v>
      </c>
      <c r="I475" s="41"/>
      <c r="J475" s="39">
        <v>0.03</v>
      </c>
      <c r="K475" s="42">
        <v>449</v>
      </c>
      <c r="L475" s="42">
        <v>247</v>
      </c>
      <c r="M475" s="43"/>
      <c r="N475" s="42">
        <v>484.92</v>
      </c>
      <c r="O475" s="42">
        <v>218.214</v>
      </c>
      <c r="Q475" s="100"/>
      <c r="R475" s="100"/>
    </row>
    <row r="476" spans="1:18" s="17" customFormat="1" ht="18.75" customHeight="1" x14ac:dyDescent="0.25">
      <c r="A476" s="24" t="s">
        <v>848</v>
      </c>
      <c r="B476" s="24" t="s">
        <v>849</v>
      </c>
      <c r="C476" s="26">
        <v>581</v>
      </c>
      <c r="D476" s="27">
        <v>320</v>
      </c>
      <c r="E476" s="28">
        <f t="shared" si="17"/>
        <v>0.55077452667814109</v>
      </c>
      <c r="F476" s="29">
        <v>0.03</v>
      </c>
      <c r="G476" s="30">
        <v>598</v>
      </c>
      <c r="H476" s="31">
        <f t="shared" si="18"/>
        <v>329.36316695352838</v>
      </c>
      <c r="I476" s="31"/>
      <c r="J476" s="29">
        <v>0.03</v>
      </c>
      <c r="K476" s="32">
        <v>616</v>
      </c>
      <c r="L476" s="32">
        <v>339</v>
      </c>
      <c r="M476" s="24"/>
      <c r="N476" s="32">
        <v>665.28000000000009</v>
      </c>
      <c r="O476" s="32">
        <v>299.37600000000003</v>
      </c>
      <c r="Q476" s="100"/>
      <c r="R476" s="100"/>
    </row>
    <row r="477" spans="1:18" s="17" customFormat="1" ht="18.75" customHeight="1" x14ac:dyDescent="0.25">
      <c r="A477" s="43" t="s">
        <v>808</v>
      </c>
      <c r="B477" s="44" t="s">
        <v>809</v>
      </c>
      <c r="C477" s="36">
        <v>10352</v>
      </c>
      <c r="D477" s="37">
        <v>5694</v>
      </c>
      <c r="E477" s="38">
        <f t="shared" si="17"/>
        <v>0.55003863987635238</v>
      </c>
      <c r="F477" s="39">
        <v>0.03</v>
      </c>
      <c r="G477" s="40">
        <v>10663</v>
      </c>
      <c r="H477" s="41">
        <f t="shared" si="18"/>
        <v>5865.0620170015454</v>
      </c>
      <c r="I477" s="41"/>
      <c r="J477" s="39">
        <v>0.03</v>
      </c>
      <c r="K477" s="42">
        <v>10983</v>
      </c>
      <c r="L477" s="42">
        <v>6041</v>
      </c>
      <c r="M477" s="43"/>
      <c r="N477" s="42">
        <v>11861.640000000001</v>
      </c>
      <c r="O477" s="42">
        <v>5337.7380000000003</v>
      </c>
      <c r="Q477" s="100"/>
      <c r="R477" s="100"/>
    </row>
    <row r="478" spans="1:18" s="17" customFormat="1" ht="18.75" customHeight="1" x14ac:dyDescent="0.25">
      <c r="A478" s="24" t="s">
        <v>850</v>
      </c>
      <c r="B478" s="24" t="s">
        <v>851</v>
      </c>
      <c r="C478" s="26">
        <v>89</v>
      </c>
      <c r="D478" s="27">
        <v>49</v>
      </c>
      <c r="E478" s="28">
        <f t="shared" si="17"/>
        <v>0.550561797752809</v>
      </c>
      <c r="F478" s="29">
        <v>0.03</v>
      </c>
      <c r="G478" s="30">
        <v>92</v>
      </c>
      <c r="H478" s="31">
        <f t="shared" si="18"/>
        <v>50.651685393258425</v>
      </c>
      <c r="I478" s="31"/>
      <c r="J478" s="29">
        <v>0.03</v>
      </c>
      <c r="K478" s="32">
        <v>95</v>
      </c>
      <c r="L478" s="32">
        <v>52</v>
      </c>
      <c r="M478" s="24"/>
      <c r="N478" s="32">
        <v>102.60000000000001</v>
      </c>
      <c r="O478" s="32">
        <v>46.17</v>
      </c>
      <c r="Q478" s="100"/>
      <c r="R478" s="100"/>
    </row>
    <row r="479" spans="1:18" s="17" customFormat="1" ht="18.75" customHeight="1" x14ac:dyDescent="0.25">
      <c r="A479" s="43" t="s">
        <v>379</v>
      </c>
      <c r="B479" s="44" t="s">
        <v>380</v>
      </c>
      <c r="C479" s="36">
        <v>932</v>
      </c>
      <c r="D479" s="37">
        <v>513</v>
      </c>
      <c r="E479" s="38">
        <f t="shared" si="17"/>
        <v>0.55042918454935619</v>
      </c>
      <c r="F479" s="39">
        <v>0.03</v>
      </c>
      <c r="G479" s="40">
        <v>960</v>
      </c>
      <c r="H479" s="41">
        <f t="shared" si="18"/>
        <v>528.41201716738192</v>
      </c>
      <c r="I479" s="41"/>
      <c r="J479" s="39">
        <v>0.03</v>
      </c>
      <c r="K479" s="42">
        <v>989</v>
      </c>
      <c r="L479" s="42">
        <v>544</v>
      </c>
      <c r="M479" s="43"/>
      <c r="N479" s="42">
        <v>1068.1200000000001</v>
      </c>
      <c r="O479" s="42">
        <v>480.65400000000005</v>
      </c>
      <c r="Q479" s="100"/>
      <c r="R479" s="100"/>
    </row>
    <row r="480" spans="1:18" s="17" customFormat="1" ht="18.75" customHeight="1" x14ac:dyDescent="0.25">
      <c r="A480" s="24" t="s">
        <v>470</v>
      </c>
      <c r="B480" s="24" t="s">
        <v>852</v>
      </c>
      <c r="C480" s="26">
        <v>301</v>
      </c>
      <c r="D480" s="27">
        <v>166</v>
      </c>
      <c r="E480" s="28">
        <f t="shared" si="17"/>
        <v>0.55149501661129563</v>
      </c>
      <c r="F480" s="29">
        <v>0.03</v>
      </c>
      <c r="G480" s="30">
        <v>310</v>
      </c>
      <c r="H480" s="31">
        <f t="shared" si="18"/>
        <v>170.96345514950164</v>
      </c>
      <c r="I480" s="31"/>
      <c r="J480" s="29">
        <v>0.03</v>
      </c>
      <c r="K480" s="32">
        <v>319</v>
      </c>
      <c r="L480" s="32">
        <v>176</v>
      </c>
      <c r="M480" s="24"/>
      <c r="N480" s="32">
        <v>344.52000000000004</v>
      </c>
      <c r="O480" s="32">
        <v>155.03400000000002</v>
      </c>
      <c r="Q480" s="100"/>
      <c r="R480" s="100"/>
    </row>
    <row r="481" spans="1:119" s="17" customFormat="1" ht="18.75" customHeight="1" x14ac:dyDescent="0.25">
      <c r="A481" s="84" t="s">
        <v>853</v>
      </c>
      <c r="B481" s="51"/>
      <c r="C481" s="51"/>
      <c r="D481" s="20"/>
      <c r="E481" s="20"/>
      <c r="F481" s="20"/>
      <c r="G481" s="20">
        <v>0</v>
      </c>
      <c r="H481" s="20"/>
      <c r="I481" s="20"/>
      <c r="J481" s="20"/>
      <c r="K481" s="20"/>
      <c r="L481" s="20"/>
      <c r="M481" s="23"/>
      <c r="N481" s="20"/>
      <c r="O481" s="84"/>
      <c r="Q481" s="100"/>
      <c r="R481" s="100"/>
    </row>
    <row r="482" spans="1:119" s="17" customFormat="1" ht="18.75" customHeight="1" x14ac:dyDescent="0.25">
      <c r="A482" s="24" t="s">
        <v>854</v>
      </c>
      <c r="B482" s="24" t="s">
        <v>855</v>
      </c>
      <c r="C482" s="26">
        <v>1300</v>
      </c>
      <c r="D482" s="27">
        <v>715</v>
      </c>
      <c r="E482" s="28">
        <f t="shared" si="17"/>
        <v>0.55000000000000004</v>
      </c>
      <c r="F482" s="29">
        <v>0.03</v>
      </c>
      <c r="G482" s="30">
        <v>1339</v>
      </c>
      <c r="H482" s="31">
        <f t="shared" si="18"/>
        <v>736.45</v>
      </c>
      <c r="I482" s="31"/>
      <c r="J482" s="29">
        <v>0.03</v>
      </c>
      <c r="K482" s="32">
        <v>1379</v>
      </c>
      <c r="L482" s="32">
        <v>758</v>
      </c>
      <c r="M482" s="24"/>
      <c r="N482" s="32">
        <v>1489.3200000000002</v>
      </c>
      <c r="O482" s="32">
        <v>670.19400000000007</v>
      </c>
      <c r="Q482" s="100"/>
      <c r="R482" s="100"/>
    </row>
    <row r="483" spans="1:119" s="98" customFormat="1" ht="18.75" customHeight="1" x14ac:dyDescent="0.25">
      <c r="A483" s="84" t="s">
        <v>856</v>
      </c>
      <c r="B483" s="51"/>
      <c r="C483" s="51"/>
      <c r="D483" s="51"/>
      <c r="E483" s="51"/>
      <c r="F483" s="51"/>
      <c r="G483" s="51"/>
      <c r="H483" s="51"/>
      <c r="I483" s="51"/>
      <c r="J483" s="51"/>
      <c r="K483" s="51"/>
      <c r="L483" s="51"/>
      <c r="M483" s="51"/>
      <c r="N483" s="51"/>
      <c r="O483" s="23"/>
      <c r="P483" s="17"/>
      <c r="Q483" s="100"/>
      <c r="R483" s="100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/>
      <c r="AG483" s="17"/>
      <c r="AH483" s="17"/>
      <c r="AI483" s="17"/>
      <c r="AJ483" s="17"/>
      <c r="AK483" s="17"/>
      <c r="AL483" s="17"/>
      <c r="AM483" s="17"/>
      <c r="AN483" s="17"/>
      <c r="AO483" s="17"/>
      <c r="AP483" s="17"/>
      <c r="AQ483" s="17"/>
      <c r="AR483" s="17"/>
      <c r="AS483" s="17"/>
      <c r="AT483" s="17"/>
      <c r="AU483" s="17"/>
      <c r="AV483" s="17"/>
      <c r="AW483" s="17"/>
      <c r="AX483" s="17"/>
      <c r="AY483" s="17"/>
      <c r="AZ483" s="17"/>
      <c r="BA483" s="17"/>
      <c r="BB483" s="17"/>
      <c r="BC483" s="17"/>
      <c r="BD483" s="17"/>
      <c r="BE483" s="17"/>
      <c r="BF483" s="17"/>
      <c r="BG483" s="17"/>
      <c r="BH483" s="17"/>
      <c r="BI483" s="17"/>
      <c r="BJ483" s="17"/>
      <c r="BK483" s="17"/>
      <c r="BL483" s="17"/>
      <c r="BM483" s="17"/>
      <c r="BN483" s="17"/>
      <c r="BO483" s="17"/>
      <c r="BP483" s="17"/>
      <c r="BQ483" s="17"/>
      <c r="BR483" s="17"/>
      <c r="BS483" s="17"/>
      <c r="BT483" s="17"/>
      <c r="BU483" s="17"/>
      <c r="BV483" s="17"/>
      <c r="BW483" s="17"/>
      <c r="BX483" s="17"/>
      <c r="BY483" s="17"/>
      <c r="BZ483" s="17"/>
      <c r="CA483" s="17"/>
      <c r="CB483" s="17"/>
      <c r="CC483" s="17"/>
      <c r="CD483" s="17"/>
      <c r="CE483" s="17"/>
      <c r="CF483" s="17"/>
      <c r="CG483" s="17"/>
      <c r="CH483" s="17"/>
      <c r="CI483" s="17"/>
      <c r="CJ483" s="17"/>
      <c r="CK483" s="17"/>
      <c r="CL483" s="17"/>
      <c r="CM483" s="17"/>
      <c r="CN483" s="17"/>
      <c r="CO483" s="17"/>
      <c r="CP483" s="17"/>
      <c r="CQ483" s="17"/>
      <c r="CR483" s="17"/>
      <c r="CS483" s="17"/>
      <c r="CT483" s="17"/>
      <c r="CU483" s="17"/>
      <c r="CV483" s="17"/>
      <c r="CW483" s="17"/>
      <c r="CX483" s="17"/>
      <c r="CY483" s="17"/>
      <c r="CZ483" s="17"/>
      <c r="DA483" s="17"/>
      <c r="DB483" s="17"/>
      <c r="DC483" s="17"/>
      <c r="DD483" s="17"/>
      <c r="DE483" s="17"/>
      <c r="DF483" s="17"/>
      <c r="DG483" s="17"/>
      <c r="DH483" s="17"/>
      <c r="DI483" s="17"/>
      <c r="DJ483" s="17"/>
      <c r="DK483" s="17"/>
      <c r="DL483" s="17"/>
      <c r="DM483" s="17"/>
      <c r="DN483" s="17"/>
      <c r="DO483" s="17"/>
    </row>
    <row r="484" spans="1:119" s="17" customFormat="1" ht="18.75" customHeight="1" x14ac:dyDescent="0.25">
      <c r="A484" s="43" t="s">
        <v>857</v>
      </c>
      <c r="B484" s="44" t="s">
        <v>858</v>
      </c>
      <c r="C484" s="36"/>
      <c r="D484" s="36"/>
      <c r="E484" s="36"/>
      <c r="F484" s="36"/>
      <c r="G484" s="36"/>
      <c r="H484" s="36"/>
      <c r="I484" s="36"/>
      <c r="J484" s="36"/>
      <c r="K484" s="36"/>
      <c r="L484" s="36"/>
      <c r="M484" s="36"/>
      <c r="N484" s="36">
        <v>13964.400000000001</v>
      </c>
      <c r="O484" s="92">
        <v>6283.9800000000005</v>
      </c>
      <c r="Q484" s="100"/>
      <c r="R484" s="100"/>
    </row>
    <row r="485" spans="1:119" s="17" customFormat="1" ht="18.75" customHeight="1" x14ac:dyDescent="0.25">
      <c r="A485" s="24" t="s">
        <v>859</v>
      </c>
      <c r="B485" s="25" t="s">
        <v>860</v>
      </c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>
        <v>19936.800000000003</v>
      </c>
      <c r="O485" s="31">
        <v>8971.5600000000013</v>
      </c>
      <c r="Q485" s="100"/>
      <c r="R485" s="100"/>
    </row>
    <row r="486" spans="1:119" s="17" customFormat="1" ht="18.75" customHeight="1" x14ac:dyDescent="0.25">
      <c r="A486" s="84" t="s">
        <v>861</v>
      </c>
      <c r="B486" s="56"/>
      <c r="C486" s="85"/>
      <c r="D486" s="20"/>
      <c r="E486" s="20"/>
      <c r="F486" s="20"/>
      <c r="G486" s="20">
        <v>0</v>
      </c>
      <c r="H486" s="20"/>
      <c r="I486" s="20"/>
      <c r="J486" s="20"/>
      <c r="K486" s="20"/>
      <c r="L486" s="20"/>
      <c r="M486" s="23"/>
      <c r="N486" s="20"/>
      <c r="O486" s="84"/>
      <c r="Q486" s="100"/>
      <c r="R486" s="100"/>
    </row>
    <row r="487" spans="1:119" s="17" customFormat="1" ht="18.75" customHeight="1" x14ac:dyDescent="0.25">
      <c r="A487" s="24" t="s">
        <v>862</v>
      </c>
      <c r="B487" s="25" t="s">
        <v>863</v>
      </c>
      <c r="C487" s="26">
        <v>20043</v>
      </c>
      <c r="D487" s="27">
        <v>11024</v>
      </c>
      <c r="E487" s="28">
        <f t="shared" si="17"/>
        <v>0.55001746245572025</v>
      </c>
      <c r="F487" s="29">
        <v>0.02</v>
      </c>
      <c r="G487" s="30">
        <v>20444</v>
      </c>
      <c r="H487" s="31">
        <f t="shared" si="18"/>
        <v>11244.557002444744</v>
      </c>
      <c r="I487" s="31"/>
      <c r="J487" s="29">
        <v>0.03</v>
      </c>
      <c r="K487" s="32">
        <v>21057</v>
      </c>
      <c r="L487" s="32">
        <v>11582</v>
      </c>
      <c r="M487" s="24"/>
      <c r="N487" s="32">
        <v>23583.840000000004</v>
      </c>
      <c r="O487" s="32">
        <v>10612.728000000003</v>
      </c>
      <c r="Q487" s="100"/>
      <c r="R487" s="100"/>
    </row>
    <row r="488" spans="1:119" s="17" customFormat="1" ht="18.75" customHeight="1" x14ac:dyDescent="0.25">
      <c r="A488" s="43" t="s">
        <v>864</v>
      </c>
      <c r="B488" s="44" t="s">
        <v>865</v>
      </c>
      <c r="C488" s="36">
        <v>27178</v>
      </c>
      <c r="D488" s="37">
        <v>14948</v>
      </c>
      <c r="E488" s="38">
        <f t="shared" si="17"/>
        <v>0.55000367944661122</v>
      </c>
      <c r="F488" s="39">
        <v>0.02</v>
      </c>
      <c r="G488" s="40">
        <v>27722</v>
      </c>
      <c r="H488" s="41">
        <f t="shared" si="18"/>
        <v>15247.202001618956</v>
      </c>
      <c r="I488" s="41"/>
      <c r="J488" s="39">
        <v>0.03</v>
      </c>
      <c r="K488" s="42">
        <v>28554</v>
      </c>
      <c r="L488" s="42">
        <v>15705</v>
      </c>
      <c r="M488" s="43"/>
      <c r="N488" s="42">
        <v>31980.480000000003</v>
      </c>
      <c r="O488" s="42">
        <v>14391.216000000002</v>
      </c>
      <c r="Q488" s="100"/>
      <c r="R488" s="100"/>
    </row>
    <row r="489" spans="1:119" s="17" customFormat="1" ht="18.75" customHeight="1" x14ac:dyDescent="0.25">
      <c r="A489" s="24" t="s">
        <v>866</v>
      </c>
      <c r="B489" s="25" t="s">
        <v>867</v>
      </c>
      <c r="C489" s="26">
        <v>14235</v>
      </c>
      <c r="D489" s="27">
        <v>7830</v>
      </c>
      <c r="E489" s="28">
        <f t="shared" si="17"/>
        <v>0.55005268703898846</v>
      </c>
      <c r="F489" s="29">
        <v>0.02</v>
      </c>
      <c r="G489" s="30">
        <v>14520</v>
      </c>
      <c r="H489" s="31">
        <f t="shared" si="18"/>
        <v>7986.7650158061124</v>
      </c>
      <c r="I489" s="31"/>
      <c r="J489" s="29">
        <v>0.03</v>
      </c>
      <c r="K489" s="32">
        <v>14956</v>
      </c>
      <c r="L489" s="32">
        <v>8227</v>
      </c>
      <c r="M489" s="24"/>
      <c r="N489" s="32">
        <v>16750.72</v>
      </c>
      <c r="O489" s="32">
        <v>7537.8240000000005</v>
      </c>
      <c r="Q489" s="100"/>
      <c r="R489" s="100"/>
    </row>
    <row r="490" spans="1:119" s="17" customFormat="1" ht="18.75" customHeight="1" x14ac:dyDescent="0.25">
      <c r="A490" s="43" t="s">
        <v>868</v>
      </c>
      <c r="B490" s="44" t="s">
        <v>869</v>
      </c>
      <c r="C490" s="36">
        <v>32058</v>
      </c>
      <c r="D490" s="37">
        <v>17632</v>
      </c>
      <c r="E490" s="38">
        <f t="shared" si="17"/>
        <v>0.55000311934618507</v>
      </c>
      <c r="F490" s="39">
        <v>0.02</v>
      </c>
      <c r="G490" s="40">
        <v>32699</v>
      </c>
      <c r="H490" s="41">
        <f t="shared" si="18"/>
        <v>17984.551999500905</v>
      </c>
      <c r="I490" s="41"/>
      <c r="J490" s="39">
        <v>0.03</v>
      </c>
      <c r="K490" s="42">
        <v>33680</v>
      </c>
      <c r="L490" s="42">
        <v>18524</v>
      </c>
      <c r="M490" s="43"/>
      <c r="N490" s="42">
        <v>37721.600000000006</v>
      </c>
      <c r="O490" s="42">
        <v>16974.720000000005</v>
      </c>
      <c r="Q490" s="100"/>
      <c r="R490" s="100"/>
    </row>
    <row r="491" spans="1:119" s="17" customFormat="1" ht="18.75" customHeight="1" x14ac:dyDescent="0.25">
      <c r="A491" s="24" t="s">
        <v>870</v>
      </c>
      <c r="B491" s="25" t="s">
        <v>871</v>
      </c>
      <c r="C491" s="26">
        <v>12067</v>
      </c>
      <c r="D491" s="27">
        <v>6637</v>
      </c>
      <c r="E491" s="28">
        <f t="shared" si="17"/>
        <v>0.55001243059583993</v>
      </c>
      <c r="F491" s="29">
        <v>0.02</v>
      </c>
      <c r="G491" s="30">
        <v>12308</v>
      </c>
      <c r="H491" s="31">
        <f t="shared" si="18"/>
        <v>6769.552995773598</v>
      </c>
      <c r="I491" s="31"/>
      <c r="J491" s="29">
        <v>0.03</v>
      </c>
      <c r="K491" s="32">
        <v>12677</v>
      </c>
      <c r="L491" s="32">
        <v>6973</v>
      </c>
      <c r="M491" s="24"/>
      <c r="N491" s="32">
        <v>14198.240000000002</v>
      </c>
      <c r="O491" s="32">
        <v>6389.2080000000005</v>
      </c>
      <c r="Q491" s="100"/>
      <c r="R491" s="100"/>
    </row>
    <row r="492" spans="1:119" s="17" customFormat="1" ht="18.75" customHeight="1" x14ac:dyDescent="0.25">
      <c r="A492" s="43" t="s">
        <v>872</v>
      </c>
      <c r="B492" s="44" t="s">
        <v>873</v>
      </c>
      <c r="C492" s="36">
        <v>19199</v>
      </c>
      <c r="D492" s="37">
        <v>10560</v>
      </c>
      <c r="E492" s="38">
        <f t="shared" si="17"/>
        <v>0.55002864732538148</v>
      </c>
      <c r="F492" s="39">
        <v>0.02</v>
      </c>
      <c r="G492" s="40">
        <v>19583</v>
      </c>
      <c r="H492" s="41">
        <f t="shared" si="18"/>
        <v>10771.211000572946</v>
      </c>
      <c r="I492" s="41"/>
      <c r="J492" s="39">
        <v>0.03</v>
      </c>
      <c r="K492" s="42">
        <v>20170</v>
      </c>
      <c r="L492" s="42">
        <v>11094</v>
      </c>
      <c r="M492" s="43"/>
      <c r="N492" s="42">
        <v>22590.400000000001</v>
      </c>
      <c r="O492" s="42">
        <v>10165.68</v>
      </c>
      <c r="Q492" s="100"/>
      <c r="R492" s="100"/>
    </row>
    <row r="493" spans="1:119" s="17" customFormat="1" ht="18.75" customHeight="1" x14ac:dyDescent="0.25">
      <c r="A493" s="24" t="s">
        <v>874</v>
      </c>
      <c r="B493" s="25" t="s">
        <v>875</v>
      </c>
      <c r="C493" s="26">
        <v>26374</v>
      </c>
      <c r="D493" s="27">
        <v>14506</v>
      </c>
      <c r="E493" s="28">
        <f t="shared" si="17"/>
        <v>0.55001137483885643</v>
      </c>
      <c r="F493" s="29">
        <v>0.02</v>
      </c>
      <c r="G493" s="30">
        <v>26901</v>
      </c>
      <c r="H493" s="31">
        <f t="shared" si="18"/>
        <v>14795.855994540078</v>
      </c>
      <c r="I493" s="31"/>
      <c r="J493" s="29">
        <v>0.03</v>
      </c>
      <c r="K493" s="32">
        <v>27708</v>
      </c>
      <c r="L493" s="32">
        <v>15240</v>
      </c>
      <c r="M493" s="24"/>
      <c r="N493" s="32">
        <v>31032.960000000003</v>
      </c>
      <c r="O493" s="32">
        <v>13964.832000000002</v>
      </c>
      <c r="Q493" s="100"/>
      <c r="R493" s="100"/>
    </row>
    <row r="494" spans="1:119" s="17" customFormat="1" ht="18.75" customHeight="1" x14ac:dyDescent="0.25">
      <c r="A494" s="43" t="s">
        <v>876</v>
      </c>
      <c r="B494" s="44" t="s">
        <v>877</v>
      </c>
      <c r="C494" s="36">
        <v>13395</v>
      </c>
      <c r="D494" s="37">
        <v>7368</v>
      </c>
      <c r="E494" s="38">
        <f t="shared" si="17"/>
        <v>0.55005599104143332</v>
      </c>
      <c r="F494" s="39">
        <v>0.02</v>
      </c>
      <c r="G494" s="40">
        <v>13663</v>
      </c>
      <c r="H494" s="41">
        <f t="shared" si="18"/>
        <v>7515.4150055991031</v>
      </c>
      <c r="I494" s="41"/>
      <c r="J494" s="39">
        <v>0.03</v>
      </c>
      <c r="K494" s="42">
        <v>14073</v>
      </c>
      <c r="L494" s="42">
        <v>7741</v>
      </c>
      <c r="M494" s="43"/>
      <c r="N494" s="42">
        <v>15761.760000000002</v>
      </c>
      <c r="O494" s="42">
        <v>7092.7920000000013</v>
      </c>
      <c r="Q494" s="100"/>
      <c r="R494" s="100"/>
    </row>
    <row r="495" spans="1:119" s="17" customFormat="1" ht="18.75" customHeight="1" x14ac:dyDescent="0.25">
      <c r="A495" s="24" t="s">
        <v>878</v>
      </c>
      <c r="B495" s="25" t="s">
        <v>879</v>
      </c>
      <c r="C495" s="26">
        <v>31213</v>
      </c>
      <c r="D495" s="27">
        <v>17168</v>
      </c>
      <c r="E495" s="28">
        <f t="shared" si="17"/>
        <v>0.55002723224297567</v>
      </c>
      <c r="F495" s="29">
        <v>0.02</v>
      </c>
      <c r="G495" s="30">
        <v>31837</v>
      </c>
      <c r="H495" s="31">
        <f t="shared" si="18"/>
        <v>17511.216992919617</v>
      </c>
      <c r="I495" s="31"/>
      <c r="J495" s="29">
        <v>0.03</v>
      </c>
      <c r="K495" s="32">
        <v>32792</v>
      </c>
      <c r="L495" s="32">
        <v>18036</v>
      </c>
      <c r="M495" s="24"/>
      <c r="N495" s="32">
        <v>36727.040000000001</v>
      </c>
      <c r="O495" s="32">
        <v>16527.168000000001</v>
      </c>
      <c r="Q495" s="100"/>
      <c r="R495" s="100"/>
    </row>
    <row r="496" spans="1:119" s="17" customFormat="1" ht="18.75" customHeight="1" x14ac:dyDescent="0.25">
      <c r="A496" s="43" t="s">
        <v>880</v>
      </c>
      <c r="B496" s="44" t="s">
        <v>881</v>
      </c>
      <c r="C496" s="36">
        <v>11193</v>
      </c>
      <c r="D496" s="37">
        <v>6157</v>
      </c>
      <c r="E496" s="38">
        <f t="shared" si="17"/>
        <v>0.55007594031984275</v>
      </c>
      <c r="F496" s="39">
        <v>0.02</v>
      </c>
      <c r="G496" s="40">
        <v>11417</v>
      </c>
      <c r="H496" s="41">
        <f t="shared" si="18"/>
        <v>6280.2170106316444</v>
      </c>
      <c r="I496" s="41"/>
      <c r="J496" s="39">
        <v>0.03</v>
      </c>
      <c r="K496" s="42">
        <v>11760</v>
      </c>
      <c r="L496" s="42">
        <v>6469</v>
      </c>
      <c r="M496" s="43"/>
      <c r="N496" s="42">
        <v>13171.2</v>
      </c>
      <c r="O496" s="42">
        <v>5927.0400000000009</v>
      </c>
      <c r="Q496" s="100"/>
      <c r="R496" s="100"/>
    </row>
    <row r="497" spans="1:18" s="17" customFormat="1" ht="18.75" customHeight="1" x14ac:dyDescent="0.25">
      <c r="A497" s="84" t="s">
        <v>882</v>
      </c>
      <c r="B497" s="56"/>
      <c r="C497" s="85"/>
      <c r="D497" s="20"/>
      <c r="E497" s="20"/>
      <c r="F497" s="20"/>
      <c r="G497" s="20">
        <v>0</v>
      </c>
      <c r="H497" s="20"/>
      <c r="I497" s="20"/>
      <c r="J497" s="20"/>
      <c r="K497" s="20"/>
      <c r="L497" s="20"/>
      <c r="M497" s="23"/>
      <c r="N497" s="20"/>
      <c r="O497" s="84"/>
      <c r="Q497" s="100"/>
      <c r="R497" s="100"/>
    </row>
    <row r="498" spans="1:18" s="17" customFormat="1" ht="18.75" customHeight="1" x14ac:dyDescent="0.25">
      <c r="A498" s="24" t="s">
        <v>883</v>
      </c>
      <c r="B498" s="25" t="s">
        <v>884</v>
      </c>
      <c r="C498" s="26">
        <v>21806</v>
      </c>
      <c r="D498" s="27">
        <v>11994</v>
      </c>
      <c r="E498" s="28">
        <f t="shared" si="17"/>
        <v>0.5500321012565349</v>
      </c>
      <c r="F498" s="29">
        <v>0.02</v>
      </c>
      <c r="G498" s="30">
        <v>22242</v>
      </c>
      <c r="H498" s="31">
        <f t="shared" si="18"/>
        <v>12233.81399614785</v>
      </c>
      <c r="I498" s="31"/>
      <c r="J498" s="29">
        <v>0.03</v>
      </c>
      <c r="K498" s="32">
        <v>22909</v>
      </c>
      <c r="L498" s="32">
        <v>12601</v>
      </c>
      <c r="M498" s="24"/>
      <c r="N498" s="32">
        <v>25658.080000000002</v>
      </c>
      <c r="O498" s="32">
        <v>11546.136</v>
      </c>
      <c r="Q498" s="100"/>
      <c r="R498" s="100"/>
    </row>
    <row r="499" spans="1:18" s="17" customFormat="1" ht="18.75" customHeight="1" x14ac:dyDescent="0.25">
      <c r="A499" s="43" t="s">
        <v>885</v>
      </c>
      <c r="B499" s="44" t="s">
        <v>886</v>
      </c>
      <c r="C499" s="36">
        <v>28893</v>
      </c>
      <c r="D499" s="37">
        <v>15892</v>
      </c>
      <c r="E499" s="38">
        <f t="shared" si="17"/>
        <v>0.5500294188903887</v>
      </c>
      <c r="F499" s="39">
        <v>0.02</v>
      </c>
      <c r="G499" s="40">
        <v>29471</v>
      </c>
      <c r="H499" s="41">
        <f t="shared" si="18"/>
        <v>16209.917004118646</v>
      </c>
      <c r="I499" s="41"/>
      <c r="J499" s="39">
        <v>0.03</v>
      </c>
      <c r="K499" s="42">
        <v>30355</v>
      </c>
      <c r="L499" s="42">
        <v>16696</v>
      </c>
      <c r="M499" s="43"/>
      <c r="N499" s="42">
        <v>33997.600000000006</v>
      </c>
      <c r="O499" s="42">
        <v>15298.920000000004</v>
      </c>
      <c r="Q499" s="100"/>
      <c r="R499" s="100"/>
    </row>
    <row r="500" spans="1:18" s="17" customFormat="1" ht="18.75" customHeight="1" x14ac:dyDescent="0.25">
      <c r="A500" s="24" t="s">
        <v>887</v>
      </c>
      <c r="B500" s="25" t="s">
        <v>888</v>
      </c>
      <c r="C500" s="26">
        <v>16001</v>
      </c>
      <c r="D500" s="27">
        <v>8801</v>
      </c>
      <c r="E500" s="28">
        <f t="shared" si="17"/>
        <v>0.55002812324229733</v>
      </c>
      <c r="F500" s="29">
        <v>0.02</v>
      </c>
      <c r="G500" s="30">
        <v>16321</v>
      </c>
      <c r="H500" s="31">
        <f t="shared" si="18"/>
        <v>8977.0089994375339</v>
      </c>
      <c r="I500" s="31"/>
      <c r="J500" s="29">
        <v>0.03</v>
      </c>
      <c r="K500" s="32">
        <v>16811</v>
      </c>
      <c r="L500" s="32">
        <v>9247</v>
      </c>
      <c r="M500" s="24"/>
      <c r="N500" s="32">
        <v>18828.320000000003</v>
      </c>
      <c r="O500" s="32">
        <v>8472.7440000000024</v>
      </c>
      <c r="Q500" s="100"/>
      <c r="R500" s="100"/>
    </row>
    <row r="501" spans="1:18" s="17" customFormat="1" ht="18.75" customHeight="1" x14ac:dyDescent="0.25">
      <c r="A501" s="43" t="s">
        <v>889</v>
      </c>
      <c r="B501" s="44" t="s">
        <v>890</v>
      </c>
      <c r="C501" s="36">
        <v>33818</v>
      </c>
      <c r="D501" s="37">
        <v>18600</v>
      </c>
      <c r="E501" s="38">
        <f t="shared" si="17"/>
        <v>0.55000295700514523</v>
      </c>
      <c r="F501" s="39">
        <v>0.02</v>
      </c>
      <c r="G501" s="40">
        <v>34494</v>
      </c>
      <c r="H501" s="41">
        <f t="shared" si="18"/>
        <v>18971.80199893548</v>
      </c>
      <c r="I501" s="41"/>
      <c r="J501" s="39">
        <v>0.03</v>
      </c>
      <c r="K501" s="42">
        <v>35529</v>
      </c>
      <c r="L501" s="42">
        <v>19541</v>
      </c>
      <c r="M501" s="43"/>
      <c r="N501" s="42">
        <v>39792.480000000003</v>
      </c>
      <c r="O501" s="42">
        <v>17906.616000000002</v>
      </c>
      <c r="Q501" s="100"/>
      <c r="R501" s="100"/>
    </row>
    <row r="502" spans="1:18" s="17" customFormat="1" ht="18.75" customHeight="1" x14ac:dyDescent="0.25">
      <c r="A502" s="24" t="s">
        <v>891</v>
      </c>
      <c r="B502" s="25" t="s">
        <v>892</v>
      </c>
      <c r="C502" s="26">
        <v>13747</v>
      </c>
      <c r="D502" s="27">
        <v>7561</v>
      </c>
      <c r="E502" s="28">
        <f t="shared" si="17"/>
        <v>0.55001091147159376</v>
      </c>
      <c r="F502" s="29">
        <v>0.02</v>
      </c>
      <c r="G502" s="30">
        <v>14022</v>
      </c>
      <c r="H502" s="31">
        <f t="shared" si="18"/>
        <v>7712.2530006546876</v>
      </c>
      <c r="I502" s="31"/>
      <c r="J502" s="29">
        <v>0.03</v>
      </c>
      <c r="K502" s="32">
        <v>14443</v>
      </c>
      <c r="L502" s="32">
        <v>7944</v>
      </c>
      <c r="M502" s="24"/>
      <c r="N502" s="32">
        <v>16176.160000000002</v>
      </c>
      <c r="O502" s="32">
        <v>7279.2720000000008</v>
      </c>
      <c r="Q502" s="100"/>
      <c r="R502" s="100"/>
    </row>
    <row r="503" spans="1:18" s="17" customFormat="1" ht="18.75" customHeight="1" x14ac:dyDescent="0.25">
      <c r="A503" s="43" t="s">
        <v>893</v>
      </c>
      <c r="B503" s="44" t="s">
        <v>894</v>
      </c>
      <c r="C503" s="36">
        <v>20888</v>
      </c>
      <c r="D503" s="37">
        <v>11489</v>
      </c>
      <c r="E503" s="38">
        <f t="shared" si="17"/>
        <v>0.55002872462657981</v>
      </c>
      <c r="F503" s="39">
        <v>0.02</v>
      </c>
      <c r="G503" s="40">
        <v>21306</v>
      </c>
      <c r="H503" s="41">
        <f t="shared" si="18"/>
        <v>11718.91200689391</v>
      </c>
      <c r="I503" s="41"/>
      <c r="J503" s="39">
        <v>0.03</v>
      </c>
      <c r="K503" s="42">
        <v>21945</v>
      </c>
      <c r="L503" s="42">
        <v>12070</v>
      </c>
      <c r="M503" s="43"/>
      <c r="N503" s="42">
        <v>24578.400000000001</v>
      </c>
      <c r="O503" s="42">
        <v>11060.28</v>
      </c>
      <c r="Q503" s="100"/>
      <c r="R503" s="100"/>
    </row>
    <row r="504" spans="1:18" s="17" customFormat="1" ht="18.75" customHeight="1" x14ac:dyDescent="0.25">
      <c r="A504" s="24" t="s">
        <v>895</v>
      </c>
      <c r="B504" s="25" t="s">
        <v>896</v>
      </c>
      <c r="C504" s="26">
        <v>28096</v>
      </c>
      <c r="D504" s="27">
        <v>15453</v>
      </c>
      <c r="E504" s="28">
        <f t="shared" si="17"/>
        <v>0.55000711845102501</v>
      </c>
      <c r="F504" s="29">
        <v>0.02</v>
      </c>
      <c r="G504" s="30">
        <v>28658</v>
      </c>
      <c r="H504" s="31">
        <f t="shared" si="18"/>
        <v>15762.104000569474</v>
      </c>
      <c r="I504" s="31"/>
      <c r="J504" s="29">
        <v>0.03</v>
      </c>
      <c r="K504" s="32">
        <v>29518</v>
      </c>
      <c r="L504" s="32">
        <v>16235</v>
      </c>
      <c r="M504" s="24"/>
      <c r="N504" s="32">
        <v>33060.160000000003</v>
      </c>
      <c r="O504" s="32">
        <v>14877.072000000002</v>
      </c>
      <c r="Q504" s="100"/>
      <c r="R504" s="100"/>
    </row>
    <row r="505" spans="1:18" s="17" customFormat="1" ht="18.75" customHeight="1" x14ac:dyDescent="0.25">
      <c r="A505" s="43" t="s">
        <v>897</v>
      </c>
      <c r="B505" s="44" t="s">
        <v>898</v>
      </c>
      <c r="C505" s="36">
        <v>15155</v>
      </c>
      <c r="D505" s="37">
        <v>8336</v>
      </c>
      <c r="E505" s="38">
        <f t="shared" si="17"/>
        <v>0.55004948861761793</v>
      </c>
      <c r="F505" s="39">
        <v>0.02</v>
      </c>
      <c r="G505" s="40">
        <v>15458</v>
      </c>
      <c r="H505" s="41">
        <f t="shared" si="18"/>
        <v>8502.6649950511382</v>
      </c>
      <c r="I505" s="41"/>
      <c r="J505" s="39">
        <v>0.03</v>
      </c>
      <c r="K505" s="42">
        <v>15922</v>
      </c>
      <c r="L505" s="42">
        <v>8758</v>
      </c>
      <c r="M505" s="43"/>
      <c r="N505" s="42">
        <v>17832.640000000003</v>
      </c>
      <c r="O505" s="42">
        <v>8024.6880000000019</v>
      </c>
      <c r="Q505" s="100"/>
      <c r="R505" s="100"/>
    </row>
    <row r="506" spans="1:18" s="17" customFormat="1" ht="18.75" customHeight="1" x14ac:dyDescent="0.25">
      <c r="A506" s="24" t="s">
        <v>899</v>
      </c>
      <c r="B506" s="25" t="s">
        <v>900</v>
      </c>
      <c r="C506" s="26">
        <v>32898</v>
      </c>
      <c r="D506" s="27">
        <v>18094</v>
      </c>
      <c r="E506" s="28">
        <f t="shared" si="17"/>
        <v>0.55000303969846187</v>
      </c>
      <c r="F506" s="29">
        <v>0.02</v>
      </c>
      <c r="G506" s="30">
        <v>33556</v>
      </c>
      <c r="H506" s="31">
        <f t="shared" si="18"/>
        <v>18455.902000121587</v>
      </c>
      <c r="I506" s="31"/>
      <c r="J506" s="29">
        <v>0.03</v>
      </c>
      <c r="K506" s="32">
        <v>34563</v>
      </c>
      <c r="L506" s="32">
        <v>19010</v>
      </c>
      <c r="M506" s="24"/>
      <c r="N506" s="32">
        <v>38710.560000000005</v>
      </c>
      <c r="O506" s="32">
        <v>17419.752000000004</v>
      </c>
      <c r="Q506" s="100"/>
      <c r="R506" s="100"/>
    </row>
    <row r="507" spans="1:18" s="17" customFormat="1" ht="18.75" customHeight="1" x14ac:dyDescent="0.25">
      <c r="A507" s="43" t="s">
        <v>901</v>
      </c>
      <c r="B507" s="44" t="s">
        <v>902</v>
      </c>
      <c r="C507" s="36">
        <v>12996</v>
      </c>
      <c r="D507" s="37">
        <v>7148</v>
      </c>
      <c r="E507" s="38">
        <f t="shared" si="17"/>
        <v>0.55001538935056937</v>
      </c>
      <c r="F507" s="39">
        <v>0.02</v>
      </c>
      <c r="G507" s="40">
        <v>13256</v>
      </c>
      <c r="H507" s="41">
        <f t="shared" si="18"/>
        <v>7291.0040012311474</v>
      </c>
      <c r="I507" s="41"/>
      <c r="J507" s="39">
        <v>0.03</v>
      </c>
      <c r="K507" s="42">
        <v>13654</v>
      </c>
      <c r="L507" s="42">
        <v>7510</v>
      </c>
      <c r="M507" s="43"/>
      <c r="N507" s="42">
        <v>15292.480000000001</v>
      </c>
      <c r="O507" s="42">
        <v>6881.6160000000009</v>
      </c>
      <c r="Q507" s="100"/>
      <c r="R507" s="100"/>
    </row>
    <row r="508" spans="1:18" s="17" customFormat="1" ht="18.75" customHeight="1" x14ac:dyDescent="0.25">
      <c r="A508" s="24" t="s">
        <v>903</v>
      </c>
      <c r="B508" s="25" t="s">
        <v>904</v>
      </c>
      <c r="C508" s="26">
        <v>20677</v>
      </c>
      <c r="D508" s="27">
        <v>11373</v>
      </c>
      <c r="E508" s="28">
        <f t="shared" si="17"/>
        <v>0.55003143589495573</v>
      </c>
      <c r="F508" s="29">
        <v>0.02</v>
      </c>
      <c r="G508" s="30">
        <v>21091</v>
      </c>
      <c r="H508" s="31">
        <f t="shared" si="18"/>
        <v>11600.713014460511</v>
      </c>
      <c r="I508" s="31"/>
      <c r="J508" s="29">
        <v>0.03</v>
      </c>
      <c r="K508" s="32">
        <v>21724</v>
      </c>
      <c r="L508" s="32">
        <v>11949</v>
      </c>
      <c r="M508" s="24"/>
      <c r="N508" s="32">
        <v>24330.880000000001</v>
      </c>
      <c r="O508" s="32">
        <v>10948.896000000001</v>
      </c>
      <c r="Q508" s="100"/>
      <c r="R508" s="100"/>
    </row>
    <row r="509" spans="1:18" s="17" customFormat="1" ht="18.75" customHeight="1" x14ac:dyDescent="0.25">
      <c r="A509" s="43" t="s">
        <v>905</v>
      </c>
      <c r="B509" s="44" t="s">
        <v>906</v>
      </c>
      <c r="C509" s="36">
        <v>27818</v>
      </c>
      <c r="D509" s="37">
        <v>15300</v>
      </c>
      <c r="E509" s="38">
        <f t="shared" si="17"/>
        <v>0.55000359479473726</v>
      </c>
      <c r="F509" s="39">
        <v>0.02</v>
      </c>
      <c r="G509" s="40">
        <v>28374</v>
      </c>
      <c r="H509" s="41">
        <f t="shared" si="18"/>
        <v>15605.801998705874</v>
      </c>
      <c r="I509" s="41"/>
      <c r="J509" s="39">
        <v>0.03</v>
      </c>
      <c r="K509" s="42">
        <v>29225</v>
      </c>
      <c r="L509" s="42">
        <v>16074</v>
      </c>
      <c r="M509" s="43"/>
      <c r="N509" s="42">
        <v>32732.000000000004</v>
      </c>
      <c r="O509" s="42">
        <v>14729.400000000001</v>
      </c>
      <c r="Q509" s="100"/>
      <c r="R509" s="100"/>
    </row>
    <row r="510" spans="1:18" s="17" customFormat="1" ht="18.75" customHeight="1" x14ac:dyDescent="0.25">
      <c r="A510" s="24" t="s">
        <v>907</v>
      </c>
      <c r="B510" s="25" t="s">
        <v>908</v>
      </c>
      <c r="C510" s="26">
        <v>14914</v>
      </c>
      <c r="D510" s="27">
        <v>8203</v>
      </c>
      <c r="E510" s="28">
        <f t="shared" si="17"/>
        <v>0.55002011532787987</v>
      </c>
      <c r="F510" s="29">
        <v>0.02</v>
      </c>
      <c r="G510" s="30">
        <v>15212</v>
      </c>
      <c r="H510" s="31">
        <f t="shared" si="18"/>
        <v>8366.9059943677094</v>
      </c>
      <c r="I510" s="31"/>
      <c r="J510" s="29">
        <v>0.03</v>
      </c>
      <c r="K510" s="32">
        <v>15668</v>
      </c>
      <c r="L510" s="32">
        <v>8618</v>
      </c>
      <c r="M510" s="24"/>
      <c r="N510" s="32">
        <v>17548.16</v>
      </c>
      <c r="O510" s="32">
        <v>7896.6720000000005</v>
      </c>
      <c r="Q510" s="100"/>
      <c r="R510" s="100"/>
    </row>
    <row r="511" spans="1:18" s="17" customFormat="1" ht="18.75" customHeight="1" x14ac:dyDescent="0.25">
      <c r="A511" s="43" t="s">
        <v>909</v>
      </c>
      <c r="B511" s="44" t="s">
        <v>910</v>
      </c>
      <c r="C511" s="36">
        <v>32690</v>
      </c>
      <c r="D511" s="37">
        <v>17980</v>
      </c>
      <c r="E511" s="38">
        <f t="shared" si="17"/>
        <v>0.55001529519730807</v>
      </c>
      <c r="F511" s="39">
        <v>0.02</v>
      </c>
      <c r="G511" s="40">
        <v>33344</v>
      </c>
      <c r="H511" s="41">
        <f t="shared" si="18"/>
        <v>18339.710003059041</v>
      </c>
      <c r="I511" s="41"/>
      <c r="J511" s="39">
        <v>0.03</v>
      </c>
      <c r="K511" s="42">
        <v>34344</v>
      </c>
      <c r="L511" s="42">
        <v>18890</v>
      </c>
      <c r="M511" s="43"/>
      <c r="N511" s="42">
        <v>38465.280000000006</v>
      </c>
      <c r="O511" s="42">
        <v>17309.376000000004</v>
      </c>
      <c r="Q511" s="100"/>
      <c r="R511" s="100"/>
    </row>
    <row r="512" spans="1:18" s="17" customFormat="1" ht="18.75" customHeight="1" x14ac:dyDescent="0.25">
      <c r="A512" s="24" t="s">
        <v>911</v>
      </c>
      <c r="B512" s="25" t="s">
        <v>912</v>
      </c>
      <c r="C512" s="26">
        <v>12671</v>
      </c>
      <c r="D512" s="27">
        <v>6970</v>
      </c>
      <c r="E512" s="28">
        <f t="shared" si="17"/>
        <v>0.55007497435087993</v>
      </c>
      <c r="F512" s="29">
        <v>0.02</v>
      </c>
      <c r="G512" s="30">
        <v>12924</v>
      </c>
      <c r="H512" s="31">
        <f t="shared" si="18"/>
        <v>7109.1689685107722</v>
      </c>
      <c r="I512" s="31"/>
      <c r="J512" s="29">
        <v>0.03</v>
      </c>
      <c r="K512" s="32">
        <v>13312</v>
      </c>
      <c r="L512" s="32">
        <v>7323</v>
      </c>
      <c r="M512" s="24"/>
      <c r="N512" s="32">
        <v>14909.440000000002</v>
      </c>
      <c r="O512" s="32">
        <v>6709.2480000000014</v>
      </c>
      <c r="Q512" s="100"/>
      <c r="R512" s="100"/>
    </row>
    <row r="513" spans="1:18" s="17" customFormat="1" ht="18.75" customHeight="1" x14ac:dyDescent="0.25">
      <c r="A513" s="43" t="s">
        <v>913</v>
      </c>
      <c r="B513" s="44" t="s">
        <v>914</v>
      </c>
      <c r="C513" s="36">
        <v>20888</v>
      </c>
      <c r="D513" s="37">
        <v>11489</v>
      </c>
      <c r="E513" s="38">
        <f t="shared" si="17"/>
        <v>0.55002872462657981</v>
      </c>
      <c r="F513" s="39">
        <v>0.02</v>
      </c>
      <c r="G513" s="40">
        <v>21306</v>
      </c>
      <c r="H513" s="41">
        <f t="shared" si="18"/>
        <v>11718.91200689391</v>
      </c>
      <c r="I513" s="41"/>
      <c r="J513" s="39">
        <v>0.03</v>
      </c>
      <c r="K513" s="42">
        <v>21945</v>
      </c>
      <c r="L513" s="42">
        <v>12070</v>
      </c>
      <c r="M513" s="43"/>
      <c r="N513" s="42">
        <v>24578.400000000001</v>
      </c>
      <c r="O513" s="42">
        <v>11060.28</v>
      </c>
      <c r="Q513" s="100"/>
      <c r="R513" s="100"/>
    </row>
    <row r="514" spans="1:18" s="17" customFormat="1" ht="18.75" customHeight="1" x14ac:dyDescent="0.25">
      <c r="A514" s="24" t="s">
        <v>915</v>
      </c>
      <c r="B514" s="25" t="s">
        <v>916</v>
      </c>
      <c r="C514" s="26">
        <v>28096</v>
      </c>
      <c r="D514" s="27">
        <v>15453</v>
      </c>
      <c r="E514" s="28">
        <f t="shared" si="17"/>
        <v>0.55000711845102501</v>
      </c>
      <c r="F514" s="29">
        <v>0.02</v>
      </c>
      <c r="G514" s="30">
        <v>28658</v>
      </c>
      <c r="H514" s="31">
        <f t="shared" si="18"/>
        <v>15762.104000569474</v>
      </c>
      <c r="I514" s="31"/>
      <c r="J514" s="29">
        <v>0.03</v>
      </c>
      <c r="K514" s="32">
        <v>29518</v>
      </c>
      <c r="L514" s="32">
        <v>16235</v>
      </c>
      <c r="M514" s="24"/>
      <c r="N514" s="32">
        <v>33060.160000000003</v>
      </c>
      <c r="O514" s="32">
        <v>14877.072000000002</v>
      </c>
      <c r="Q514" s="100"/>
      <c r="R514" s="100"/>
    </row>
    <row r="515" spans="1:18" s="17" customFormat="1" ht="18.75" customHeight="1" x14ac:dyDescent="0.25">
      <c r="A515" s="43" t="s">
        <v>917</v>
      </c>
      <c r="B515" s="44" t="s">
        <v>918</v>
      </c>
      <c r="C515" s="36">
        <v>15155</v>
      </c>
      <c r="D515" s="37">
        <v>8336</v>
      </c>
      <c r="E515" s="38">
        <f t="shared" si="17"/>
        <v>0.55004948861761793</v>
      </c>
      <c r="F515" s="39">
        <v>0.02</v>
      </c>
      <c r="G515" s="40">
        <v>15458</v>
      </c>
      <c r="H515" s="41">
        <f t="shared" si="18"/>
        <v>8502.6649950511382</v>
      </c>
      <c r="I515" s="41"/>
      <c r="J515" s="39">
        <v>0.03</v>
      </c>
      <c r="K515" s="42">
        <v>15922</v>
      </c>
      <c r="L515" s="42">
        <v>8758</v>
      </c>
      <c r="M515" s="43"/>
      <c r="N515" s="42">
        <v>17832.640000000003</v>
      </c>
      <c r="O515" s="42">
        <v>8024.6880000000019</v>
      </c>
      <c r="Q515" s="100"/>
      <c r="R515" s="100"/>
    </row>
    <row r="516" spans="1:18" s="17" customFormat="1" ht="18.75" customHeight="1" x14ac:dyDescent="0.25">
      <c r="A516" s="24" t="s">
        <v>919</v>
      </c>
      <c r="B516" s="25" t="s">
        <v>920</v>
      </c>
      <c r="C516" s="26">
        <v>32898</v>
      </c>
      <c r="D516" s="27">
        <v>18094</v>
      </c>
      <c r="E516" s="28">
        <f t="shared" si="17"/>
        <v>0.55000303969846187</v>
      </c>
      <c r="F516" s="29">
        <v>0.02</v>
      </c>
      <c r="G516" s="30">
        <v>33556</v>
      </c>
      <c r="H516" s="31">
        <f t="shared" si="18"/>
        <v>18455.902000121587</v>
      </c>
      <c r="I516" s="31"/>
      <c r="J516" s="29">
        <v>0.03</v>
      </c>
      <c r="K516" s="32">
        <v>34563</v>
      </c>
      <c r="L516" s="32">
        <v>19010</v>
      </c>
      <c r="M516" s="24"/>
      <c r="N516" s="32">
        <v>38710.560000000005</v>
      </c>
      <c r="O516" s="32">
        <v>17419.752000000004</v>
      </c>
      <c r="Q516" s="100"/>
      <c r="R516" s="100"/>
    </row>
    <row r="517" spans="1:18" s="17" customFormat="1" ht="18.75" customHeight="1" x14ac:dyDescent="0.25">
      <c r="A517" s="43" t="s">
        <v>921</v>
      </c>
      <c r="B517" s="44" t="s">
        <v>922</v>
      </c>
      <c r="C517" s="36">
        <v>12996</v>
      </c>
      <c r="D517" s="37">
        <v>7148</v>
      </c>
      <c r="E517" s="38">
        <f t="shared" si="17"/>
        <v>0.55001538935056937</v>
      </c>
      <c r="F517" s="39">
        <v>0.02</v>
      </c>
      <c r="G517" s="40">
        <v>13256</v>
      </c>
      <c r="H517" s="41">
        <f t="shared" si="18"/>
        <v>7291.0040012311474</v>
      </c>
      <c r="I517" s="41"/>
      <c r="J517" s="39">
        <v>0.03</v>
      </c>
      <c r="K517" s="42">
        <v>13654</v>
      </c>
      <c r="L517" s="42">
        <v>7510</v>
      </c>
      <c r="M517" s="43"/>
      <c r="N517" s="42">
        <v>15292.480000000001</v>
      </c>
      <c r="O517" s="42">
        <v>6881.6160000000009</v>
      </c>
      <c r="Q517" s="100"/>
      <c r="R517" s="100"/>
    </row>
    <row r="518" spans="1:18" s="17" customFormat="1" ht="18.75" customHeight="1" x14ac:dyDescent="0.25">
      <c r="A518" s="84" t="s">
        <v>923</v>
      </c>
      <c r="B518" s="56"/>
      <c r="C518" s="85"/>
      <c r="D518" s="20"/>
      <c r="E518" s="20"/>
      <c r="F518" s="20"/>
      <c r="G518" s="20">
        <v>0</v>
      </c>
      <c r="H518" s="20"/>
      <c r="I518" s="20"/>
      <c r="J518" s="20"/>
      <c r="K518" s="20"/>
      <c r="L518" s="20"/>
      <c r="M518" s="23"/>
      <c r="N518" s="20"/>
      <c r="O518" s="84"/>
      <c r="Q518" s="100"/>
      <c r="R518" s="100"/>
    </row>
    <row r="519" spans="1:18" s="17" customFormat="1" ht="18.75" customHeight="1" x14ac:dyDescent="0.25">
      <c r="A519" s="24" t="s">
        <v>924</v>
      </c>
      <c r="B519" s="25" t="s">
        <v>925</v>
      </c>
      <c r="C519" s="26">
        <v>20283</v>
      </c>
      <c r="D519" s="27">
        <v>11156</v>
      </c>
      <c r="E519" s="28">
        <f t="shared" si="17"/>
        <v>0.55001725583000538</v>
      </c>
      <c r="F519" s="29">
        <v>0.02</v>
      </c>
      <c r="G519" s="30">
        <v>20689</v>
      </c>
      <c r="H519" s="31">
        <f t="shared" si="18"/>
        <v>11379.307005866982</v>
      </c>
      <c r="I519" s="31"/>
      <c r="J519" s="29">
        <v>0.03</v>
      </c>
      <c r="K519" s="32">
        <v>21310</v>
      </c>
      <c r="L519" s="32">
        <v>11721</v>
      </c>
      <c r="M519" s="24"/>
      <c r="N519" s="32">
        <v>23867.200000000001</v>
      </c>
      <c r="O519" s="32">
        <v>10740.24</v>
      </c>
      <c r="Q519" s="100"/>
      <c r="R519" s="100"/>
    </row>
    <row r="520" spans="1:18" s="17" customFormat="1" ht="18.75" customHeight="1" x14ac:dyDescent="0.25">
      <c r="A520" s="43" t="s">
        <v>926</v>
      </c>
      <c r="B520" s="44" t="s">
        <v>927</v>
      </c>
      <c r="C520" s="36">
        <v>27456</v>
      </c>
      <c r="D520" s="37">
        <v>15101</v>
      </c>
      <c r="E520" s="38">
        <f t="shared" si="17"/>
        <v>0.55000728438228441</v>
      </c>
      <c r="F520" s="39">
        <v>0.02</v>
      </c>
      <c r="G520" s="40">
        <v>28005</v>
      </c>
      <c r="H520" s="41">
        <f t="shared" si="18"/>
        <v>15402.953999125875</v>
      </c>
      <c r="I520" s="41"/>
      <c r="J520" s="39">
        <v>0.03</v>
      </c>
      <c r="K520" s="42">
        <v>28845</v>
      </c>
      <c r="L520" s="42">
        <v>15865</v>
      </c>
      <c r="M520" s="43"/>
      <c r="N520" s="42">
        <v>32306.400000000001</v>
      </c>
      <c r="O520" s="42">
        <v>14537.880000000001</v>
      </c>
      <c r="Q520" s="100"/>
      <c r="R520" s="100"/>
    </row>
    <row r="521" spans="1:18" s="17" customFormat="1" ht="18.75" customHeight="1" x14ac:dyDescent="0.25">
      <c r="A521" s="24" t="s">
        <v>928</v>
      </c>
      <c r="B521" s="25" t="s">
        <v>929</v>
      </c>
      <c r="C521" s="26">
        <v>14553</v>
      </c>
      <c r="D521" s="27">
        <v>8005</v>
      </c>
      <c r="E521" s="28">
        <f t="shared" si="17"/>
        <v>0.55005840720126431</v>
      </c>
      <c r="F521" s="29">
        <v>0.02</v>
      </c>
      <c r="G521" s="30">
        <v>14844</v>
      </c>
      <c r="H521" s="31">
        <f t="shared" si="18"/>
        <v>8165.0669964955678</v>
      </c>
      <c r="I521" s="31"/>
      <c r="J521" s="29">
        <v>0.03</v>
      </c>
      <c r="K521" s="32">
        <v>15289</v>
      </c>
      <c r="L521" s="32">
        <v>8410</v>
      </c>
      <c r="M521" s="24"/>
      <c r="N521" s="32">
        <v>17123.68</v>
      </c>
      <c r="O521" s="32">
        <v>7705.6559999999999</v>
      </c>
      <c r="Q521" s="100"/>
      <c r="R521" s="100"/>
    </row>
    <row r="522" spans="1:18" s="17" customFormat="1" ht="18.75" customHeight="1" x14ac:dyDescent="0.25">
      <c r="A522" s="43" t="s">
        <v>930</v>
      </c>
      <c r="B522" s="44" t="s">
        <v>931</v>
      </c>
      <c r="C522" s="36">
        <v>12271</v>
      </c>
      <c r="D522" s="37">
        <v>6750</v>
      </c>
      <c r="E522" s="38">
        <f t="shared" si="17"/>
        <v>0.5500774183033168</v>
      </c>
      <c r="F522" s="39">
        <v>0.02</v>
      </c>
      <c r="G522" s="40">
        <v>12516</v>
      </c>
      <c r="H522" s="41">
        <f t="shared" si="18"/>
        <v>6884.7689674843132</v>
      </c>
      <c r="I522" s="41"/>
      <c r="J522" s="39">
        <v>0.03</v>
      </c>
      <c r="K522" s="42">
        <v>12891</v>
      </c>
      <c r="L522" s="42">
        <v>7091</v>
      </c>
      <c r="M522" s="43"/>
      <c r="N522" s="42">
        <v>14437.920000000002</v>
      </c>
      <c r="O522" s="42">
        <v>6497.0640000000012</v>
      </c>
      <c r="Q522" s="100"/>
      <c r="R522" s="100"/>
    </row>
    <row r="523" spans="1:18" s="17" customFormat="1" ht="18.75" customHeight="1" x14ac:dyDescent="0.25">
      <c r="A523" s="24" t="s">
        <v>932</v>
      </c>
      <c r="B523" s="25" t="s">
        <v>933</v>
      </c>
      <c r="C523" s="26">
        <v>32295</v>
      </c>
      <c r="D523" s="27">
        <v>17763</v>
      </c>
      <c r="E523" s="28">
        <f t="shared" si="17"/>
        <v>0.55002322340919652</v>
      </c>
      <c r="F523" s="29">
        <v>0.02</v>
      </c>
      <c r="G523" s="30">
        <v>32941</v>
      </c>
      <c r="H523" s="31">
        <f t="shared" si="18"/>
        <v>18118.315002322342</v>
      </c>
      <c r="I523" s="31"/>
      <c r="J523" s="29">
        <v>0.03</v>
      </c>
      <c r="K523" s="32">
        <v>33929</v>
      </c>
      <c r="L523" s="32">
        <v>18662</v>
      </c>
      <c r="M523" s="24"/>
      <c r="N523" s="32">
        <v>38000.480000000003</v>
      </c>
      <c r="O523" s="32">
        <v>17100.216</v>
      </c>
      <c r="Q523" s="100"/>
      <c r="R523" s="100"/>
    </row>
    <row r="524" spans="1:18" s="17" customFormat="1" ht="18.75" customHeight="1" x14ac:dyDescent="0.25">
      <c r="A524" s="84" t="s">
        <v>934</v>
      </c>
      <c r="B524" s="56"/>
      <c r="C524" s="22"/>
      <c r="D524" s="20"/>
      <c r="E524" s="20"/>
      <c r="F524" s="20"/>
      <c r="G524" s="20">
        <v>0</v>
      </c>
      <c r="H524" s="20"/>
      <c r="I524" s="20"/>
      <c r="J524" s="20"/>
      <c r="K524" s="20"/>
      <c r="L524" s="20"/>
      <c r="M524" s="23"/>
      <c r="N524" s="20"/>
      <c r="O524" s="84"/>
      <c r="Q524" s="100"/>
      <c r="R524" s="100"/>
    </row>
    <row r="525" spans="1:18" s="17" customFormat="1" ht="18.75" customHeight="1" x14ac:dyDescent="0.25">
      <c r="A525" s="24" t="s">
        <v>935</v>
      </c>
      <c r="B525" s="25" t="s">
        <v>936</v>
      </c>
      <c r="C525" s="26">
        <v>21246</v>
      </c>
      <c r="D525" s="27">
        <v>11686</v>
      </c>
      <c r="E525" s="28">
        <f t="shared" si="17"/>
        <v>0.55003294737833008</v>
      </c>
      <c r="F525" s="29">
        <v>0.02</v>
      </c>
      <c r="G525" s="30">
        <v>21671</v>
      </c>
      <c r="H525" s="31">
        <f t="shared" si="18"/>
        <v>11919.764002635791</v>
      </c>
      <c r="I525" s="31"/>
      <c r="J525" s="29">
        <v>0.03</v>
      </c>
      <c r="K525" s="32">
        <v>22321</v>
      </c>
      <c r="L525" s="32">
        <v>12277</v>
      </c>
      <c r="M525" s="24"/>
      <c r="N525" s="32">
        <v>24999.520000000004</v>
      </c>
      <c r="O525" s="32">
        <v>11249.784000000001</v>
      </c>
      <c r="Q525" s="100"/>
      <c r="R525" s="100"/>
    </row>
    <row r="526" spans="1:18" s="17" customFormat="1" ht="18.75" customHeight="1" x14ac:dyDescent="0.25">
      <c r="A526" s="43" t="s">
        <v>937</v>
      </c>
      <c r="B526" s="44" t="s">
        <v>938</v>
      </c>
      <c r="C526" s="36">
        <v>28374</v>
      </c>
      <c r="D526" s="37">
        <v>15606</v>
      </c>
      <c r="E526" s="38">
        <f t="shared" si="17"/>
        <v>0.55001057305984347</v>
      </c>
      <c r="F526" s="39">
        <v>0.02</v>
      </c>
      <c r="G526" s="40">
        <v>28941</v>
      </c>
      <c r="H526" s="41">
        <f t="shared" si="18"/>
        <v>15917.85599492493</v>
      </c>
      <c r="I526" s="41"/>
      <c r="J526" s="39">
        <v>0.03</v>
      </c>
      <c r="K526" s="42">
        <v>29809</v>
      </c>
      <c r="L526" s="42">
        <v>16395</v>
      </c>
      <c r="M526" s="43"/>
      <c r="N526" s="42">
        <v>33386.080000000002</v>
      </c>
      <c r="O526" s="42">
        <v>15023.736000000001</v>
      </c>
      <c r="Q526" s="100"/>
      <c r="R526" s="100"/>
    </row>
    <row r="527" spans="1:18" s="17" customFormat="1" ht="18.75" customHeight="1" x14ac:dyDescent="0.25">
      <c r="A527" s="24" t="s">
        <v>939</v>
      </c>
      <c r="B527" s="25" t="s">
        <v>940</v>
      </c>
      <c r="C527" s="26">
        <v>15435</v>
      </c>
      <c r="D527" s="27">
        <v>8490</v>
      </c>
      <c r="E527" s="28">
        <f t="shared" si="17"/>
        <v>0.55004859086491742</v>
      </c>
      <c r="F527" s="29">
        <v>0.02</v>
      </c>
      <c r="G527" s="30">
        <v>15744</v>
      </c>
      <c r="H527" s="31">
        <f t="shared" si="18"/>
        <v>8659.9650145772594</v>
      </c>
      <c r="I527" s="31"/>
      <c r="J527" s="29">
        <v>0.03</v>
      </c>
      <c r="K527" s="32">
        <v>16216</v>
      </c>
      <c r="L527" s="32">
        <v>8920</v>
      </c>
      <c r="M527" s="24"/>
      <c r="N527" s="32">
        <v>18161.920000000002</v>
      </c>
      <c r="O527" s="32">
        <v>8172.8640000000014</v>
      </c>
      <c r="Q527" s="100"/>
      <c r="R527" s="100"/>
    </row>
    <row r="528" spans="1:18" s="17" customFormat="1" ht="18.75" customHeight="1" x14ac:dyDescent="0.25">
      <c r="A528" s="43" t="s">
        <v>941</v>
      </c>
      <c r="B528" s="44" t="s">
        <v>942</v>
      </c>
      <c r="C528" s="36">
        <v>33259</v>
      </c>
      <c r="D528" s="37">
        <v>18293</v>
      </c>
      <c r="E528" s="38">
        <f t="shared" si="17"/>
        <v>0.55001653687723628</v>
      </c>
      <c r="F528" s="39">
        <v>0.02</v>
      </c>
      <c r="G528" s="40">
        <v>33924</v>
      </c>
      <c r="H528" s="41">
        <f t="shared" si="18"/>
        <v>18658.760997023364</v>
      </c>
      <c r="I528" s="41"/>
      <c r="J528" s="39">
        <v>0.03</v>
      </c>
      <c r="K528" s="42">
        <v>34942</v>
      </c>
      <c r="L528" s="42">
        <v>19219</v>
      </c>
      <c r="M528" s="43"/>
      <c r="N528" s="42">
        <v>39135.040000000001</v>
      </c>
      <c r="O528" s="42">
        <v>17610.768</v>
      </c>
      <c r="Q528" s="100"/>
      <c r="R528" s="100"/>
    </row>
    <row r="529" spans="1:18" s="17" customFormat="1" ht="18.75" customHeight="1" x14ac:dyDescent="0.25">
      <c r="A529" s="24" t="s">
        <v>943</v>
      </c>
      <c r="B529" s="25" t="s">
        <v>944</v>
      </c>
      <c r="C529" s="26">
        <v>13274</v>
      </c>
      <c r="D529" s="27">
        <v>7301</v>
      </c>
      <c r="E529" s="28">
        <f t="shared" si="17"/>
        <v>0.55002260057254782</v>
      </c>
      <c r="F529" s="29">
        <v>0.02</v>
      </c>
      <c r="G529" s="30">
        <v>13539</v>
      </c>
      <c r="H529" s="31">
        <f t="shared" si="18"/>
        <v>7446.7559891517249</v>
      </c>
      <c r="I529" s="31"/>
      <c r="J529" s="29">
        <v>0.03</v>
      </c>
      <c r="K529" s="32">
        <v>13945</v>
      </c>
      <c r="L529" s="32">
        <v>7670</v>
      </c>
      <c r="M529" s="24"/>
      <c r="N529" s="32">
        <v>15618.400000000001</v>
      </c>
      <c r="O529" s="32">
        <v>7028.2800000000007</v>
      </c>
      <c r="Q529" s="100"/>
      <c r="R529" s="100"/>
    </row>
    <row r="530" spans="1:18" s="17" customFormat="1" ht="18.75" customHeight="1" x14ac:dyDescent="0.25">
      <c r="A530" s="43" t="s">
        <v>945</v>
      </c>
      <c r="B530" s="44" t="s">
        <v>946</v>
      </c>
      <c r="C530" s="36">
        <v>25612</v>
      </c>
      <c r="D530" s="37">
        <v>14087</v>
      </c>
      <c r="E530" s="38">
        <f t="shared" si="17"/>
        <v>0.55001561767921292</v>
      </c>
      <c r="F530" s="39">
        <v>0.02</v>
      </c>
      <c r="G530" s="40">
        <v>26124</v>
      </c>
      <c r="H530" s="41">
        <f t="shared" si="18"/>
        <v>14368.607996251758</v>
      </c>
      <c r="I530" s="41"/>
      <c r="J530" s="39">
        <v>0.03</v>
      </c>
      <c r="K530" s="42">
        <v>26908</v>
      </c>
      <c r="L530" s="42">
        <v>14800</v>
      </c>
      <c r="M530" s="43"/>
      <c r="N530" s="42">
        <v>30136.960000000003</v>
      </c>
      <c r="O530" s="42">
        <v>13561.632000000001</v>
      </c>
      <c r="Q530" s="100"/>
      <c r="R530" s="100"/>
    </row>
    <row r="531" spans="1:18" s="17" customFormat="1" ht="18.75" customHeight="1" x14ac:dyDescent="0.25">
      <c r="A531" s="24" t="s">
        <v>947</v>
      </c>
      <c r="B531" s="25" t="s">
        <v>948</v>
      </c>
      <c r="C531" s="26">
        <v>32823</v>
      </c>
      <c r="D531" s="27">
        <v>18053</v>
      </c>
      <c r="E531" s="28">
        <f t="shared" si="17"/>
        <v>0.55001066325442527</v>
      </c>
      <c r="F531" s="29">
        <v>0.02</v>
      </c>
      <c r="G531" s="30">
        <v>33479</v>
      </c>
      <c r="H531" s="31">
        <f t="shared" si="18"/>
        <v>18413.806995094903</v>
      </c>
      <c r="I531" s="31"/>
      <c r="J531" s="29">
        <v>0.03</v>
      </c>
      <c r="K531" s="32">
        <v>34483</v>
      </c>
      <c r="L531" s="32">
        <v>18966</v>
      </c>
      <c r="M531" s="24"/>
      <c r="N531" s="32">
        <v>38620.960000000006</v>
      </c>
      <c r="O531" s="32">
        <v>17379.432000000004</v>
      </c>
      <c r="Q531" s="100"/>
      <c r="R531" s="100"/>
    </row>
    <row r="532" spans="1:18" s="17" customFormat="1" ht="18.75" customHeight="1" x14ac:dyDescent="0.25">
      <c r="A532" s="43" t="s">
        <v>949</v>
      </c>
      <c r="B532" s="44" t="s">
        <v>950</v>
      </c>
      <c r="C532" s="36">
        <v>19883</v>
      </c>
      <c r="D532" s="37">
        <v>10936</v>
      </c>
      <c r="E532" s="38">
        <f t="shared" si="17"/>
        <v>0.55001760297741786</v>
      </c>
      <c r="F532" s="39">
        <v>0.02</v>
      </c>
      <c r="G532" s="40">
        <v>20281</v>
      </c>
      <c r="H532" s="41">
        <f t="shared" si="18"/>
        <v>11154.907005985011</v>
      </c>
      <c r="I532" s="41"/>
      <c r="J532" s="39">
        <v>0.03</v>
      </c>
      <c r="K532" s="42">
        <v>20889</v>
      </c>
      <c r="L532" s="42">
        <v>11489</v>
      </c>
      <c r="M532" s="43"/>
      <c r="N532" s="42">
        <v>23395.680000000004</v>
      </c>
      <c r="O532" s="42">
        <v>10528.056000000002</v>
      </c>
      <c r="Q532" s="100"/>
      <c r="R532" s="100"/>
    </row>
    <row r="533" spans="1:18" s="17" customFormat="1" ht="18.75" customHeight="1" x14ac:dyDescent="0.25">
      <c r="A533" s="24" t="s">
        <v>951</v>
      </c>
      <c r="B533" s="25" t="s">
        <v>952</v>
      </c>
      <c r="C533" s="26">
        <v>33364</v>
      </c>
      <c r="D533" s="27">
        <v>18351</v>
      </c>
      <c r="E533" s="28">
        <f t="shared" si="17"/>
        <v>0.55002397794029489</v>
      </c>
      <c r="F533" s="29">
        <v>0.02</v>
      </c>
      <c r="G533" s="30">
        <v>34031</v>
      </c>
      <c r="H533" s="31">
        <f t="shared" si="18"/>
        <v>18717.865993286174</v>
      </c>
      <c r="I533" s="31"/>
      <c r="J533" s="29">
        <v>0.03</v>
      </c>
      <c r="K533" s="32">
        <v>35052</v>
      </c>
      <c r="L533" s="32">
        <v>19279</v>
      </c>
      <c r="M533" s="24"/>
      <c r="N533" s="32">
        <v>39258.240000000005</v>
      </c>
      <c r="O533" s="32">
        <v>17666.208000000002</v>
      </c>
      <c r="Q533" s="100"/>
      <c r="R533" s="100"/>
    </row>
    <row r="534" spans="1:18" s="17" customFormat="1" ht="18.75" customHeight="1" x14ac:dyDescent="0.25">
      <c r="A534" s="43" t="s">
        <v>953</v>
      </c>
      <c r="B534" s="44" t="s">
        <v>954</v>
      </c>
      <c r="C534" s="36">
        <v>17678</v>
      </c>
      <c r="D534" s="37">
        <v>9723</v>
      </c>
      <c r="E534" s="38">
        <f t="shared" si="17"/>
        <v>0.55000565674850099</v>
      </c>
      <c r="F534" s="39">
        <v>0.02</v>
      </c>
      <c r="G534" s="40">
        <v>18032</v>
      </c>
      <c r="H534" s="41">
        <f t="shared" si="18"/>
        <v>9917.7020024889698</v>
      </c>
      <c r="I534" s="41"/>
      <c r="J534" s="39">
        <v>0.03</v>
      </c>
      <c r="K534" s="42">
        <v>18573</v>
      </c>
      <c r="L534" s="42">
        <v>10215</v>
      </c>
      <c r="M534" s="43"/>
      <c r="N534" s="42">
        <v>20801.760000000002</v>
      </c>
      <c r="O534" s="42">
        <v>9360.7920000000013</v>
      </c>
      <c r="Q534" s="100"/>
      <c r="R534" s="100"/>
    </row>
    <row r="535" spans="1:18" s="17" customFormat="1" ht="18.75" customHeight="1" x14ac:dyDescent="0.25">
      <c r="A535" s="24" t="s">
        <v>955</v>
      </c>
      <c r="B535" s="25" t="s">
        <v>956</v>
      </c>
      <c r="C535" s="26">
        <v>19121</v>
      </c>
      <c r="D535" s="27">
        <v>10517</v>
      </c>
      <c r="E535" s="28">
        <f t="shared" si="17"/>
        <v>0.55002353433397833</v>
      </c>
      <c r="F535" s="29">
        <v>0.02</v>
      </c>
      <c r="G535" s="30">
        <v>19503</v>
      </c>
      <c r="H535" s="31">
        <f t="shared" si="18"/>
        <v>10727.108990115579</v>
      </c>
      <c r="I535" s="31"/>
      <c r="J535" s="29">
        <v>0.03</v>
      </c>
      <c r="K535" s="32">
        <v>20088</v>
      </c>
      <c r="L535" s="32">
        <v>11049</v>
      </c>
      <c r="M535" s="24"/>
      <c r="N535" s="32">
        <v>22498.560000000001</v>
      </c>
      <c r="O535" s="32">
        <v>10124.352000000001</v>
      </c>
      <c r="Q535" s="100"/>
      <c r="R535" s="100"/>
    </row>
    <row r="536" spans="1:18" s="17" customFormat="1" ht="18.75" customHeight="1" x14ac:dyDescent="0.25">
      <c r="A536" s="43" t="s">
        <v>957</v>
      </c>
      <c r="B536" s="44" t="s">
        <v>958</v>
      </c>
      <c r="C536" s="36">
        <v>25975</v>
      </c>
      <c r="D536" s="37">
        <v>14287</v>
      </c>
      <c r="E536" s="38">
        <f t="shared" ref="E536:E597" si="19">+D536/C536</f>
        <v>0.5500288739172281</v>
      </c>
      <c r="F536" s="39">
        <v>0.02</v>
      </c>
      <c r="G536" s="40">
        <v>26495</v>
      </c>
      <c r="H536" s="41">
        <f t="shared" ref="H536:H597" si="20">+G536*E536</f>
        <v>14573.015014436958</v>
      </c>
      <c r="I536" s="41"/>
      <c r="J536" s="39">
        <v>0.03</v>
      </c>
      <c r="K536" s="42">
        <v>27290</v>
      </c>
      <c r="L536" s="42">
        <v>15010</v>
      </c>
      <c r="M536" s="43"/>
      <c r="N536" s="42">
        <v>30564.800000000003</v>
      </c>
      <c r="O536" s="42">
        <v>13754.160000000002</v>
      </c>
      <c r="Q536" s="100"/>
      <c r="R536" s="100"/>
    </row>
    <row r="537" spans="1:18" s="17" customFormat="1" ht="18.75" customHeight="1" x14ac:dyDescent="0.25">
      <c r="A537" s="24" t="s">
        <v>959</v>
      </c>
      <c r="B537" s="25" t="s">
        <v>960</v>
      </c>
      <c r="C537" s="26">
        <v>13569</v>
      </c>
      <c r="D537" s="27">
        <v>7463</v>
      </c>
      <c r="E537" s="28">
        <f t="shared" si="19"/>
        <v>0.55000368486992413</v>
      </c>
      <c r="F537" s="29">
        <v>0.02</v>
      </c>
      <c r="G537" s="30">
        <v>13840</v>
      </c>
      <c r="H537" s="31">
        <f t="shared" si="20"/>
        <v>7612.0509985997496</v>
      </c>
      <c r="I537" s="31"/>
      <c r="J537" s="29">
        <v>0.03</v>
      </c>
      <c r="K537" s="32">
        <v>14255</v>
      </c>
      <c r="L537" s="32">
        <v>7840</v>
      </c>
      <c r="M537" s="24"/>
      <c r="N537" s="32">
        <v>15965.600000000002</v>
      </c>
      <c r="O537" s="32">
        <v>7184.5200000000013</v>
      </c>
      <c r="Q537" s="100"/>
      <c r="R537" s="100"/>
    </row>
    <row r="538" spans="1:18" s="17" customFormat="1" ht="18.75" customHeight="1" x14ac:dyDescent="0.25">
      <c r="A538" s="43" t="s">
        <v>961</v>
      </c>
      <c r="B538" s="44" t="s">
        <v>962</v>
      </c>
      <c r="C538" s="36">
        <v>31131</v>
      </c>
      <c r="D538" s="37">
        <v>17123</v>
      </c>
      <c r="E538" s="38">
        <f t="shared" si="19"/>
        <v>0.55003051620571131</v>
      </c>
      <c r="F538" s="39">
        <v>0.02</v>
      </c>
      <c r="G538" s="40">
        <v>31754</v>
      </c>
      <c r="H538" s="41">
        <f t="shared" si="20"/>
        <v>17465.669011596157</v>
      </c>
      <c r="I538" s="41"/>
      <c r="J538" s="39">
        <v>0.03</v>
      </c>
      <c r="K538" s="42">
        <v>32707</v>
      </c>
      <c r="L538" s="42">
        <v>17990</v>
      </c>
      <c r="M538" s="43"/>
      <c r="N538" s="42">
        <v>36631.840000000004</v>
      </c>
      <c r="O538" s="42">
        <v>16484.328000000001</v>
      </c>
      <c r="Q538" s="100"/>
      <c r="R538" s="100"/>
    </row>
    <row r="539" spans="1:18" s="17" customFormat="1" ht="18.75" customHeight="1" x14ac:dyDescent="0.25">
      <c r="A539" s="24" t="s">
        <v>963</v>
      </c>
      <c r="B539" s="25" t="s">
        <v>964</v>
      </c>
      <c r="C539" s="26">
        <v>11486</v>
      </c>
      <c r="D539" s="27">
        <v>6318</v>
      </c>
      <c r="E539" s="28">
        <f t="shared" si="19"/>
        <v>0.55006094375761794</v>
      </c>
      <c r="F539" s="29">
        <v>0.02</v>
      </c>
      <c r="G539" s="30">
        <v>11716</v>
      </c>
      <c r="H539" s="31">
        <f t="shared" si="20"/>
        <v>6444.5140170642517</v>
      </c>
      <c r="I539" s="31"/>
      <c r="J539" s="29">
        <v>0.03</v>
      </c>
      <c r="K539" s="32">
        <v>12067</v>
      </c>
      <c r="L539" s="32">
        <v>6638</v>
      </c>
      <c r="M539" s="24"/>
      <c r="N539" s="32">
        <v>13515.04</v>
      </c>
      <c r="O539" s="32">
        <v>6081.7680000000009</v>
      </c>
      <c r="Q539" s="100"/>
      <c r="R539" s="100"/>
    </row>
    <row r="540" spans="1:18" s="17" customFormat="1" ht="18.75" customHeight="1" x14ac:dyDescent="0.25">
      <c r="A540" s="43" t="s">
        <v>965</v>
      </c>
      <c r="B540" s="44" t="s">
        <v>966</v>
      </c>
      <c r="C540" s="36">
        <v>19883</v>
      </c>
      <c r="D540" s="37">
        <v>10936</v>
      </c>
      <c r="E540" s="38">
        <f t="shared" si="19"/>
        <v>0.55001760297741786</v>
      </c>
      <c r="F540" s="39">
        <v>0.02</v>
      </c>
      <c r="G540" s="40">
        <v>20281</v>
      </c>
      <c r="H540" s="41">
        <f t="shared" si="20"/>
        <v>11154.907005985011</v>
      </c>
      <c r="I540" s="41"/>
      <c r="J540" s="39">
        <v>0.03</v>
      </c>
      <c r="K540" s="42">
        <v>20889</v>
      </c>
      <c r="L540" s="42">
        <v>11489</v>
      </c>
      <c r="M540" s="43"/>
      <c r="N540" s="42">
        <v>23395.680000000004</v>
      </c>
      <c r="O540" s="42">
        <v>10528.056000000002</v>
      </c>
      <c r="Q540" s="100"/>
      <c r="R540" s="100"/>
    </row>
    <row r="541" spans="1:18" s="17" customFormat="1" ht="18.75" customHeight="1" x14ac:dyDescent="0.25">
      <c r="A541" s="24" t="s">
        <v>967</v>
      </c>
      <c r="B541" s="25" t="s">
        <v>968</v>
      </c>
      <c r="C541" s="26">
        <v>27017</v>
      </c>
      <c r="D541" s="27">
        <v>14860</v>
      </c>
      <c r="E541" s="28">
        <f t="shared" si="19"/>
        <v>0.55002405892586148</v>
      </c>
      <c r="F541" s="29">
        <v>0.02</v>
      </c>
      <c r="G541" s="30">
        <v>27557</v>
      </c>
      <c r="H541" s="31">
        <f t="shared" si="20"/>
        <v>15157.012991819965</v>
      </c>
      <c r="I541" s="31"/>
      <c r="J541" s="29">
        <v>0.03</v>
      </c>
      <c r="K541" s="32">
        <v>28384</v>
      </c>
      <c r="L541" s="32">
        <v>15612</v>
      </c>
      <c r="M541" s="24"/>
      <c r="N541" s="32">
        <v>31790.080000000002</v>
      </c>
      <c r="O541" s="32">
        <v>14305.536000000002</v>
      </c>
      <c r="Q541" s="100"/>
      <c r="R541" s="100"/>
    </row>
    <row r="542" spans="1:18" s="17" customFormat="1" ht="18.75" customHeight="1" x14ac:dyDescent="0.25">
      <c r="A542" s="43" t="s">
        <v>969</v>
      </c>
      <c r="B542" s="44" t="s">
        <v>970</v>
      </c>
      <c r="C542" s="36">
        <v>14117</v>
      </c>
      <c r="D542" s="37">
        <v>7765</v>
      </c>
      <c r="E542" s="38">
        <f t="shared" si="19"/>
        <v>0.5500460437770065</v>
      </c>
      <c r="F542" s="39">
        <v>0.02</v>
      </c>
      <c r="G542" s="40">
        <v>14399</v>
      </c>
      <c r="H542" s="41">
        <f t="shared" si="20"/>
        <v>7920.1129843451163</v>
      </c>
      <c r="I542" s="41"/>
      <c r="J542" s="39">
        <v>0.03</v>
      </c>
      <c r="K542" s="42">
        <v>14831</v>
      </c>
      <c r="L542" s="42">
        <v>8158</v>
      </c>
      <c r="M542" s="43"/>
      <c r="N542" s="42">
        <v>16610.72</v>
      </c>
      <c r="O542" s="42">
        <v>7474.8240000000005</v>
      </c>
      <c r="Q542" s="100"/>
      <c r="R542" s="100"/>
    </row>
    <row r="543" spans="1:18" s="17" customFormat="1" ht="18.75" customHeight="1" x14ac:dyDescent="0.25">
      <c r="A543" s="24" t="s">
        <v>971</v>
      </c>
      <c r="B543" s="25" t="s">
        <v>972</v>
      </c>
      <c r="C543" s="26">
        <v>31896</v>
      </c>
      <c r="D543" s="27">
        <v>17543</v>
      </c>
      <c r="E543" s="28">
        <f t="shared" si="19"/>
        <v>0.55000627037873084</v>
      </c>
      <c r="F543" s="29">
        <v>0.02</v>
      </c>
      <c r="G543" s="30">
        <v>32534</v>
      </c>
      <c r="H543" s="31">
        <f t="shared" si="20"/>
        <v>17893.904000501629</v>
      </c>
      <c r="I543" s="31"/>
      <c r="J543" s="29">
        <v>0.03</v>
      </c>
      <c r="K543" s="32">
        <v>33510</v>
      </c>
      <c r="L543" s="32">
        <v>18431</v>
      </c>
      <c r="M543" s="24"/>
      <c r="N543" s="32">
        <v>37531.200000000004</v>
      </c>
      <c r="O543" s="32">
        <v>16889.04</v>
      </c>
      <c r="Q543" s="100"/>
      <c r="R543" s="100"/>
    </row>
    <row r="544" spans="1:18" s="17" customFormat="1" ht="18.75" customHeight="1" x14ac:dyDescent="0.25">
      <c r="A544" s="43" t="s">
        <v>973</v>
      </c>
      <c r="B544" s="44" t="s">
        <v>974</v>
      </c>
      <c r="C544" s="36">
        <v>11949</v>
      </c>
      <c r="D544" s="37">
        <v>6572</v>
      </c>
      <c r="E544" s="38">
        <f t="shared" si="19"/>
        <v>0.55000418445058163</v>
      </c>
      <c r="F544" s="39">
        <v>0.02</v>
      </c>
      <c r="G544" s="40">
        <v>12188</v>
      </c>
      <c r="H544" s="41">
        <f t="shared" si="20"/>
        <v>6703.451000083689</v>
      </c>
      <c r="I544" s="41"/>
      <c r="J544" s="39">
        <v>0.03</v>
      </c>
      <c r="K544" s="42">
        <v>12554</v>
      </c>
      <c r="L544" s="42">
        <v>6905</v>
      </c>
      <c r="M544" s="43"/>
      <c r="N544" s="42">
        <v>14060.480000000001</v>
      </c>
      <c r="O544" s="42">
        <v>6327.2160000000003</v>
      </c>
      <c r="Q544" s="100"/>
      <c r="R544" s="100"/>
    </row>
    <row r="545" spans="1:18" s="17" customFormat="1" ht="18.75" customHeight="1" x14ac:dyDescent="0.25">
      <c r="A545" s="84" t="s">
        <v>975</v>
      </c>
      <c r="B545" s="56"/>
      <c r="C545" s="85"/>
      <c r="D545" s="20"/>
      <c r="E545" s="20"/>
      <c r="F545" s="20"/>
      <c r="G545" s="20">
        <v>0</v>
      </c>
      <c r="H545" s="20"/>
      <c r="I545" s="20"/>
      <c r="J545" s="20"/>
      <c r="K545" s="20"/>
      <c r="L545" s="20"/>
      <c r="M545" s="23"/>
      <c r="N545" s="20"/>
      <c r="O545" s="84"/>
      <c r="Q545" s="100"/>
      <c r="R545" s="100"/>
    </row>
    <row r="546" spans="1:18" s="17" customFormat="1" ht="18.75" customHeight="1" x14ac:dyDescent="0.25">
      <c r="A546" s="24" t="s">
        <v>976</v>
      </c>
      <c r="B546" s="25" t="s">
        <v>977</v>
      </c>
      <c r="C546" s="26">
        <v>21246</v>
      </c>
      <c r="D546" s="27">
        <v>11686</v>
      </c>
      <c r="E546" s="28">
        <f t="shared" si="19"/>
        <v>0.55003294737833008</v>
      </c>
      <c r="F546" s="29">
        <v>0.02</v>
      </c>
      <c r="G546" s="30">
        <v>21671</v>
      </c>
      <c r="H546" s="31">
        <f t="shared" si="20"/>
        <v>11919.764002635791</v>
      </c>
      <c r="I546" s="31"/>
      <c r="J546" s="29">
        <v>0.03</v>
      </c>
      <c r="K546" s="32">
        <v>22321</v>
      </c>
      <c r="L546" s="32">
        <v>12277</v>
      </c>
      <c r="M546" s="24"/>
      <c r="N546" s="32">
        <v>24999.520000000004</v>
      </c>
      <c r="O546" s="32">
        <v>11249.784000000001</v>
      </c>
      <c r="Q546" s="100"/>
      <c r="R546" s="100"/>
    </row>
    <row r="547" spans="1:18" s="17" customFormat="1" ht="18.75" customHeight="1" x14ac:dyDescent="0.25">
      <c r="A547" s="43" t="s">
        <v>978</v>
      </c>
      <c r="B547" s="44" t="s">
        <v>979</v>
      </c>
      <c r="C547" s="36">
        <v>28374</v>
      </c>
      <c r="D547" s="37">
        <v>15606</v>
      </c>
      <c r="E547" s="38">
        <f t="shared" si="19"/>
        <v>0.55001057305984347</v>
      </c>
      <c r="F547" s="39">
        <v>0.02</v>
      </c>
      <c r="G547" s="40">
        <v>28941</v>
      </c>
      <c r="H547" s="41">
        <f t="shared" si="20"/>
        <v>15917.85599492493</v>
      </c>
      <c r="I547" s="41"/>
      <c r="J547" s="39">
        <v>0.03</v>
      </c>
      <c r="K547" s="42">
        <v>29809</v>
      </c>
      <c r="L547" s="42">
        <v>16395</v>
      </c>
      <c r="M547" s="43"/>
      <c r="N547" s="42">
        <v>33386.080000000002</v>
      </c>
      <c r="O547" s="42">
        <v>15023.736000000001</v>
      </c>
      <c r="Q547" s="100"/>
      <c r="R547" s="100"/>
    </row>
    <row r="548" spans="1:18" s="17" customFormat="1" ht="18.75" customHeight="1" x14ac:dyDescent="0.25">
      <c r="A548" s="24" t="s">
        <v>980</v>
      </c>
      <c r="B548" s="25" t="s">
        <v>981</v>
      </c>
      <c r="C548" s="26">
        <v>15435</v>
      </c>
      <c r="D548" s="27">
        <v>8490</v>
      </c>
      <c r="E548" s="28">
        <f t="shared" si="19"/>
        <v>0.55004859086491742</v>
      </c>
      <c r="F548" s="29">
        <v>0.02</v>
      </c>
      <c r="G548" s="30">
        <v>15744</v>
      </c>
      <c r="H548" s="31">
        <f t="shared" si="20"/>
        <v>8659.9650145772594</v>
      </c>
      <c r="I548" s="31"/>
      <c r="J548" s="29">
        <v>0.03</v>
      </c>
      <c r="K548" s="32">
        <v>16216</v>
      </c>
      <c r="L548" s="32">
        <v>8920</v>
      </c>
      <c r="M548" s="24"/>
      <c r="N548" s="32">
        <v>18161.920000000002</v>
      </c>
      <c r="O548" s="32">
        <v>8172.8640000000014</v>
      </c>
      <c r="Q548" s="100"/>
      <c r="R548" s="100"/>
    </row>
    <row r="549" spans="1:18" s="17" customFormat="1" ht="18.75" customHeight="1" x14ac:dyDescent="0.25">
      <c r="A549" s="43" t="s">
        <v>982</v>
      </c>
      <c r="B549" s="44" t="s">
        <v>983</v>
      </c>
      <c r="C549" s="36">
        <v>33259</v>
      </c>
      <c r="D549" s="37">
        <v>18293</v>
      </c>
      <c r="E549" s="38">
        <f t="shared" si="19"/>
        <v>0.55001653687723628</v>
      </c>
      <c r="F549" s="39">
        <v>0.02</v>
      </c>
      <c r="G549" s="40">
        <v>33924</v>
      </c>
      <c r="H549" s="41">
        <f t="shared" si="20"/>
        <v>18658.760997023364</v>
      </c>
      <c r="I549" s="41"/>
      <c r="J549" s="39">
        <v>0.03</v>
      </c>
      <c r="K549" s="42">
        <v>34942</v>
      </c>
      <c r="L549" s="42">
        <v>19219</v>
      </c>
      <c r="M549" s="43"/>
      <c r="N549" s="42">
        <v>39135.040000000001</v>
      </c>
      <c r="O549" s="42">
        <v>17610.768</v>
      </c>
      <c r="Q549" s="100"/>
      <c r="R549" s="100"/>
    </row>
    <row r="550" spans="1:18" s="17" customFormat="1" ht="18.75" customHeight="1" x14ac:dyDescent="0.25">
      <c r="A550" s="24" t="s">
        <v>984</v>
      </c>
      <c r="B550" s="25" t="s">
        <v>985</v>
      </c>
      <c r="C550" s="26">
        <v>13274</v>
      </c>
      <c r="D550" s="27">
        <v>7301</v>
      </c>
      <c r="E550" s="28">
        <f t="shared" si="19"/>
        <v>0.55002260057254782</v>
      </c>
      <c r="F550" s="29">
        <v>0.02</v>
      </c>
      <c r="G550" s="30">
        <v>13539</v>
      </c>
      <c r="H550" s="31">
        <f t="shared" si="20"/>
        <v>7446.7559891517249</v>
      </c>
      <c r="I550" s="31"/>
      <c r="J550" s="29">
        <v>0.03</v>
      </c>
      <c r="K550" s="32">
        <v>13945</v>
      </c>
      <c r="L550" s="32">
        <v>7670</v>
      </c>
      <c r="M550" s="24"/>
      <c r="N550" s="32">
        <v>15618.400000000001</v>
      </c>
      <c r="O550" s="32">
        <v>7028.2800000000007</v>
      </c>
      <c r="Q550" s="100"/>
      <c r="R550" s="100"/>
    </row>
    <row r="551" spans="1:18" s="17" customFormat="1" ht="18.75" customHeight="1" x14ac:dyDescent="0.25">
      <c r="A551" s="43" t="s">
        <v>986</v>
      </c>
      <c r="B551" s="44" t="s">
        <v>987</v>
      </c>
      <c r="C551" s="36">
        <v>22847</v>
      </c>
      <c r="D551" s="37">
        <v>12566</v>
      </c>
      <c r="E551" s="38">
        <f t="shared" si="19"/>
        <v>0.5500065654134022</v>
      </c>
      <c r="F551" s="39">
        <v>0.02</v>
      </c>
      <c r="G551" s="40">
        <v>23304</v>
      </c>
      <c r="H551" s="41">
        <f t="shared" si="20"/>
        <v>12817.353000393925</v>
      </c>
      <c r="I551" s="41"/>
      <c r="J551" s="39">
        <v>0.03</v>
      </c>
      <c r="K551" s="42">
        <v>24003</v>
      </c>
      <c r="L551" s="42">
        <v>13202</v>
      </c>
      <c r="M551" s="43"/>
      <c r="N551" s="42">
        <v>26883.360000000004</v>
      </c>
      <c r="O551" s="42">
        <v>12097.512000000002</v>
      </c>
      <c r="Q551" s="100"/>
      <c r="R551" s="100"/>
    </row>
    <row r="552" spans="1:18" s="17" customFormat="1" ht="18.75" customHeight="1" x14ac:dyDescent="0.25">
      <c r="A552" s="24" t="s">
        <v>988</v>
      </c>
      <c r="B552" s="25" t="s">
        <v>989</v>
      </c>
      <c r="C552" s="26">
        <v>30019</v>
      </c>
      <c r="D552" s="27">
        <v>16511</v>
      </c>
      <c r="E552" s="28">
        <f t="shared" si="19"/>
        <v>0.55001832172957132</v>
      </c>
      <c r="F552" s="29">
        <v>0.02</v>
      </c>
      <c r="G552" s="30">
        <v>30619</v>
      </c>
      <c r="H552" s="31">
        <f t="shared" si="20"/>
        <v>16841.010993037744</v>
      </c>
      <c r="I552" s="31"/>
      <c r="J552" s="29">
        <v>0.03</v>
      </c>
      <c r="K552" s="32">
        <v>31538</v>
      </c>
      <c r="L552" s="32">
        <v>17346</v>
      </c>
      <c r="M552" s="24"/>
      <c r="N552" s="32">
        <v>35322.560000000005</v>
      </c>
      <c r="O552" s="32">
        <v>15895.152000000002</v>
      </c>
      <c r="Q552" s="100"/>
      <c r="R552" s="100"/>
    </row>
    <row r="553" spans="1:18" s="17" customFormat="1" ht="18.75" customHeight="1" x14ac:dyDescent="0.25">
      <c r="A553" s="43" t="s">
        <v>990</v>
      </c>
      <c r="B553" s="44" t="s">
        <v>991</v>
      </c>
      <c r="C553" s="36">
        <v>17074</v>
      </c>
      <c r="D553" s="37">
        <v>9391</v>
      </c>
      <c r="E553" s="38">
        <f t="shared" si="19"/>
        <v>0.55001757057514344</v>
      </c>
      <c r="F553" s="39">
        <v>0.02</v>
      </c>
      <c r="G553" s="40">
        <v>17415</v>
      </c>
      <c r="H553" s="41">
        <f t="shared" si="20"/>
        <v>9578.5559915661233</v>
      </c>
      <c r="I553" s="41"/>
      <c r="J553" s="39">
        <v>0.03</v>
      </c>
      <c r="K553" s="42">
        <v>17937</v>
      </c>
      <c r="L553" s="42">
        <v>9866</v>
      </c>
      <c r="M553" s="43"/>
      <c r="N553" s="42">
        <v>20089.440000000002</v>
      </c>
      <c r="O553" s="42">
        <v>9040.2480000000014</v>
      </c>
      <c r="Q553" s="100"/>
      <c r="R553" s="100"/>
    </row>
    <row r="554" spans="1:18" s="17" customFormat="1" ht="18.75" customHeight="1" x14ac:dyDescent="0.25">
      <c r="A554" s="24" t="s">
        <v>992</v>
      </c>
      <c r="B554" s="25" t="s">
        <v>987</v>
      </c>
      <c r="C554" s="26">
        <v>34858</v>
      </c>
      <c r="D554" s="27">
        <v>19172</v>
      </c>
      <c r="E554" s="28">
        <f t="shared" si="19"/>
        <v>0.55000286878191518</v>
      </c>
      <c r="F554" s="29">
        <v>0.02</v>
      </c>
      <c r="G554" s="30">
        <v>35555</v>
      </c>
      <c r="H554" s="31">
        <f t="shared" si="20"/>
        <v>19555.351999540995</v>
      </c>
      <c r="I554" s="31"/>
      <c r="J554" s="29">
        <v>0.03</v>
      </c>
      <c r="K554" s="32">
        <v>36622</v>
      </c>
      <c r="L554" s="32">
        <v>20142</v>
      </c>
      <c r="M554" s="24"/>
      <c r="N554" s="32">
        <v>41016.640000000007</v>
      </c>
      <c r="O554" s="32">
        <v>18457.488000000005</v>
      </c>
      <c r="Q554" s="100"/>
      <c r="R554" s="100"/>
    </row>
    <row r="555" spans="1:18" s="17" customFormat="1" ht="18.75" customHeight="1" x14ac:dyDescent="0.25">
      <c r="A555" s="43" t="s">
        <v>993</v>
      </c>
      <c r="B555" s="44" t="s">
        <v>994</v>
      </c>
      <c r="C555" s="36">
        <v>14914</v>
      </c>
      <c r="D555" s="37">
        <v>8203</v>
      </c>
      <c r="E555" s="38">
        <f t="shared" si="19"/>
        <v>0.55002011532787987</v>
      </c>
      <c r="F555" s="39">
        <v>0.02</v>
      </c>
      <c r="G555" s="40">
        <v>15212</v>
      </c>
      <c r="H555" s="41">
        <f t="shared" si="20"/>
        <v>8366.9059943677094</v>
      </c>
      <c r="I555" s="41"/>
      <c r="J555" s="39">
        <v>0.03</v>
      </c>
      <c r="K555" s="42">
        <v>15668</v>
      </c>
      <c r="L555" s="42">
        <v>8618</v>
      </c>
      <c r="M555" s="43"/>
      <c r="N555" s="42">
        <v>17548.16</v>
      </c>
      <c r="O555" s="42">
        <v>7896.6720000000005</v>
      </c>
      <c r="Q555" s="100"/>
      <c r="R555" s="100"/>
    </row>
    <row r="556" spans="1:18" s="17" customFormat="1" ht="18.75" customHeight="1" x14ac:dyDescent="0.25">
      <c r="A556" s="24" t="s">
        <v>995</v>
      </c>
      <c r="B556" s="25" t="s">
        <v>996</v>
      </c>
      <c r="C556" s="26">
        <v>20677</v>
      </c>
      <c r="D556" s="27">
        <v>11373</v>
      </c>
      <c r="E556" s="28">
        <f t="shared" si="19"/>
        <v>0.55003143589495573</v>
      </c>
      <c r="F556" s="29">
        <v>0.02</v>
      </c>
      <c r="G556" s="30">
        <v>21091</v>
      </c>
      <c r="H556" s="31">
        <f t="shared" si="20"/>
        <v>11600.713014460511</v>
      </c>
      <c r="I556" s="31"/>
      <c r="J556" s="29">
        <v>0.03</v>
      </c>
      <c r="K556" s="32">
        <v>21724</v>
      </c>
      <c r="L556" s="32">
        <v>11949</v>
      </c>
      <c r="M556" s="24"/>
      <c r="N556" s="32">
        <v>24330.880000000001</v>
      </c>
      <c r="O556" s="32">
        <v>10948.896000000001</v>
      </c>
      <c r="Q556" s="100"/>
      <c r="R556" s="100"/>
    </row>
    <row r="557" spans="1:18" s="17" customFormat="1" ht="18.75" customHeight="1" x14ac:dyDescent="0.25">
      <c r="A557" s="43" t="s">
        <v>997</v>
      </c>
      <c r="B557" s="44" t="s">
        <v>998</v>
      </c>
      <c r="C557" s="36">
        <v>27818</v>
      </c>
      <c r="D557" s="37">
        <v>15300</v>
      </c>
      <c r="E557" s="38">
        <f t="shared" si="19"/>
        <v>0.55000359479473726</v>
      </c>
      <c r="F557" s="39">
        <v>0.02</v>
      </c>
      <c r="G557" s="40">
        <v>28374</v>
      </c>
      <c r="H557" s="41">
        <f t="shared" si="20"/>
        <v>15605.801998705874</v>
      </c>
      <c r="I557" s="41"/>
      <c r="J557" s="39">
        <v>0.03</v>
      </c>
      <c r="K557" s="42">
        <v>29225</v>
      </c>
      <c r="L557" s="42">
        <v>16074</v>
      </c>
      <c r="M557" s="43"/>
      <c r="N557" s="42">
        <v>32732.000000000004</v>
      </c>
      <c r="O557" s="42">
        <v>14729.400000000001</v>
      </c>
      <c r="Q557" s="100"/>
      <c r="R557" s="100"/>
    </row>
    <row r="558" spans="1:18" s="17" customFormat="1" ht="18.75" customHeight="1" x14ac:dyDescent="0.25">
      <c r="A558" s="24" t="s">
        <v>999</v>
      </c>
      <c r="B558" s="25" t="s">
        <v>1000</v>
      </c>
      <c r="C558" s="26">
        <v>14914</v>
      </c>
      <c r="D558" s="27">
        <v>8203</v>
      </c>
      <c r="E558" s="28">
        <f t="shared" si="19"/>
        <v>0.55002011532787987</v>
      </c>
      <c r="F558" s="29">
        <v>0.02</v>
      </c>
      <c r="G558" s="30">
        <v>15212</v>
      </c>
      <c r="H558" s="31">
        <f t="shared" si="20"/>
        <v>8366.9059943677094</v>
      </c>
      <c r="I558" s="31"/>
      <c r="J558" s="29">
        <v>0.03</v>
      </c>
      <c r="K558" s="32">
        <v>15668</v>
      </c>
      <c r="L558" s="32">
        <v>8618</v>
      </c>
      <c r="M558" s="24"/>
      <c r="N558" s="32">
        <v>17548.16</v>
      </c>
      <c r="O558" s="32">
        <v>7896.6720000000005</v>
      </c>
      <c r="Q558" s="100"/>
      <c r="R558" s="100"/>
    </row>
    <row r="559" spans="1:18" s="17" customFormat="1" ht="18.75" customHeight="1" x14ac:dyDescent="0.25">
      <c r="A559" s="43" t="s">
        <v>1001</v>
      </c>
      <c r="B559" s="44" t="s">
        <v>1002</v>
      </c>
      <c r="C559" s="36">
        <v>32690</v>
      </c>
      <c r="D559" s="37">
        <v>17980</v>
      </c>
      <c r="E559" s="38">
        <f t="shared" si="19"/>
        <v>0.55001529519730807</v>
      </c>
      <c r="F559" s="39">
        <v>0.02</v>
      </c>
      <c r="G559" s="40">
        <v>33344</v>
      </c>
      <c r="H559" s="41">
        <f t="shared" si="20"/>
        <v>18339.710003059041</v>
      </c>
      <c r="I559" s="41"/>
      <c r="J559" s="39">
        <v>0.03</v>
      </c>
      <c r="K559" s="42">
        <v>34344</v>
      </c>
      <c r="L559" s="42">
        <v>18890</v>
      </c>
      <c r="M559" s="43"/>
      <c r="N559" s="42">
        <v>38465.280000000006</v>
      </c>
      <c r="O559" s="42">
        <v>17309.376000000004</v>
      </c>
      <c r="Q559" s="100"/>
      <c r="R559" s="100"/>
    </row>
    <row r="560" spans="1:18" s="17" customFormat="1" ht="18.75" customHeight="1" x14ac:dyDescent="0.25">
      <c r="A560" s="24" t="s">
        <v>1003</v>
      </c>
      <c r="B560" s="25" t="s">
        <v>1004</v>
      </c>
      <c r="C560" s="26">
        <v>12671</v>
      </c>
      <c r="D560" s="27">
        <v>6970</v>
      </c>
      <c r="E560" s="28">
        <f t="shared" si="19"/>
        <v>0.55007497435087993</v>
      </c>
      <c r="F560" s="29">
        <v>0.02</v>
      </c>
      <c r="G560" s="30">
        <v>12924</v>
      </c>
      <c r="H560" s="31">
        <f t="shared" si="20"/>
        <v>7109.1689685107722</v>
      </c>
      <c r="I560" s="31"/>
      <c r="J560" s="29">
        <v>0.03</v>
      </c>
      <c r="K560" s="32">
        <v>13312</v>
      </c>
      <c r="L560" s="32">
        <v>7323</v>
      </c>
      <c r="M560" s="24"/>
      <c r="N560" s="32">
        <v>14909.440000000002</v>
      </c>
      <c r="O560" s="32">
        <v>6709.2480000000014</v>
      </c>
      <c r="Q560" s="100"/>
      <c r="R560" s="100"/>
    </row>
    <row r="561" spans="1:18" s="17" customFormat="1" ht="18.75" customHeight="1" x14ac:dyDescent="0.25">
      <c r="A561" s="43" t="s">
        <v>1005</v>
      </c>
      <c r="B561" s="44" t="s">
        <v>1006</v>
      </c>
      <c r="C561" s="36">
        <v>23209</v>
      </c>
      <c r="D561" s="37">
        <v>12765</v>
      </c>
      <c r="E561" s="38">
        <f t="shared" si="19"/>
        <v>0.55000215433667976</v>
      </c>
      <c r="F561" s="39">
        <v>0.02</v>
      </c>
      <c r="G561" s="40">
        <v>23673</v>
      </c>
      <c r="H561" s="41">
        <f t="shared" si="20"/>
        <v>13020.20099961222</v>
      </c>
      <c r="I561" s="41"/>
      <c r="J561" s="39">
        <v>0.03</v>
      </c>
      <c r="K561" s="42">
        <v>24383</v>
      </c>
      <c r="L561" s="42">
        <v>13411</v>
      </c>
      <c r="M561" s="43"/>
      <c r="N561" s="42">
        <v>27308.960000000003</v>
      </c>
      <c r="O561" s="42">
        <v>12289.032000000001</v>
      </c>
      <c r="Q561" s="100"/>
      <c r="R561" s="100"/>
    </row>
    <row r="562" spans="1:18" s="17" customFormat="1" ht="18.75" customHeight="1" x14ac:dyDescent="0.25">
      <c r="A562" s="24" t="s">
        <v>1007</v>
      </c>
      <c r="B562" s="25" t="s">
        <v>1008</v>
      </c>
      <c r="C562" s="26">
        <v>30338</v>
      </c>
      <c r="D562" s="27">
        <v>16686</v>
      </c>
      <c r="E562" s="28">
        <f t="shared" si="19"/>
        <v>0.55000329619618959</v>
      </c>
      <c r="F562" s="29">
        <v>0.02</v>
      </c>
      <c r="G562" s="30">
        <v>30945</v>
      </c>
      <c r="H562" s="31">
        <f t="shared" si="20"/>
        <v>17019.852000791088</v>
      </c>
      <c r="I562" s="31"/>
      <c r="J562" s="29">
        <v>0.03</v>
      </c>
      <c r="K562" s="32">
        <v>31873</v>
      </c>
      <c r="L562" s="32">
        <v>17530</v>
      </c>
      <c r="M562" s="24"/>
      <c r="N562" s="32">
        <v>35697.760000000002</v>
      </c>
      <c r="O562" s="32">
        <v>16063.992000000002</v>
      </c>
      <c r="Q562" s="100"/>
      <c r="R562" s="100"/>
    </row>
    <row r="563" spans="1:18" s="17" customFormat="1" ht="18.75" customHeight="1" x14ac:dyDescent="0.25">
      <c r="A563" s="43" t="s">
        <v>1009</v>
      </c>
      <c r="B563" s="44" t="s">
        <v>1010</v>
      </c>
      <c r="C563" s="36">
        <v>17437</v>
      </c>
      <c r="D563" s="37">
        <v>9591</v>
      </c>
      <c r="E563" s="38">
        <f t="shared" si="19"/>
        <v>0.5500372770545392</v>
      </c>
      <c r="F563" s="39">
        <v>0.02</v>
      </c>
      <c r="G563" s="40">
        <v>17786</v>
      </c>
      <c r="H563" s="41">
        <f t="shared" si="20"/>
        <v>9782.9630096920337</v>
      </c>
      <c r="I563" s="41"/>
      <c r="J563" s="39">
        <v>0.03</v>
      </c>
      <c r="K563" s="42">
        <v>18320</v>
      </c>
      <c r="L563" s="42">
        <v>10077</v>
      </c>
      <c r="M563" s="43"/>
      <c r="N563" s="42">
        <v>20518.400000000001</v>
      </c>
      <c r="O563" s="42">
        <v>9233.2800000000007</v>
      </c>
      <c r="Q563" s="100"/>
      <c r="R563" s="100"/>
    </row>
    <row r="564" spans="1:18" s="17" customFormat="1" ht="18.75" customHeight="1" x14ac:dyDescent="0.25">
      <c r="A564" s="24" t="s">
        <v>1011</v>
      </c>
      <c r="B564" s="25" t="s">
        <v>1012</v>
      </c>
      <c r="C564" s="26">
        <v>35220</v>
      </c>
      <c r="D564" s="27">
        <v>19371</v>
      </c>
      <c r="E564" s="28">
        <f t="shared" si="19"/>
        <v>0.55000000000000004</v>
      </c>
      <c r="F564" s="29">
        <v>0.02</v>
      </c>
      <c r="G564" s="30">
        <v>35924</v>
      </c>
      <c r="H564" s="31">
        <f t="shared" si="20"/>
        <v>19758.2</v>
      </c>
      <c r="I564" s="31"/>
      <c r="J564" s="29">
        <v>0.03</v>
      </c>
      <c r="K564" s="32">
        <v>37002</v>
      </c>
      <c r="L564" s="32">
        <v>20351</v>
      </c>
      <c r="M564" s="24"/>
      <c r="N564" s="32">
        <v>41442.240000000005</v>
      </c>
      <c r="O564" s="32">
        <v>18649.008000000002</v>
      </c>
      <c r="Q564" s="100"/>
      <c r="R564" s="100"/>
    </row>
    <row r="565" spans="1:18" s="17" customFormat="1" ht="18.75" customHeight="1" x14ac:dyDescent="0.25">
      <c r="A565" s="43" t="s">
        <v>1013</v>
      </c>
      <c r="B565" s="44" t="s">
        <v>1014</v>
      </c>
      <c r="C565" s="36">
        <v>15197</v>
      </c>
      <c r="D565" s="37">
        <v>8359</v>
      </c>
      <c r="E565" s="38">
        <f t="shared" si="19"/>
        <v>0.55004277159965786</v>
      </c>
      <c r="F565" s="39">
        <v>0.02</v>
      </c>
      <c r="G565" s="40">
        <v>15501</v>
      </c>
      <c r="H565" s="41">
        <f t="shared" si="20"/>
        <v>8526.2130025662973</v>
      </c>
      <c r="I565" s="41"/>
      <c r="J565" s="39">
        <v>0.03</v>
      </c>
      <c r="K565" s="42">
        <v>15966</v>
      </c>
      <c r="L565" s="42">
        <v>8782</v>
      </c>
      <c r="M565" s="43"/>
      <c r="N565" s="42">
        <v>17881.920000000002</v>
      </c>
      <c r="O565" s="42">
        <v>8046.8640000000014</v>
      </c>
      <c r="Q565" s="100"/>
      <c r="R565" s="100"/>
    </row>
    <row r="566" spans="1:18" s="17" customFormat="1" ht="18.75" customHeight="1" x14ac:dyDescent="0.25">
      <c r="A566" s="84" t="s">
        <v>1015</v>
      </c>
      <c r="B566" s="56"/>
      <c r="C566" s="85"/>
      <c r="D566" s="20"/>
      <c r="E566" s="20"/>
      <c r="F566" s="20"/>
      <c r="G566" s="20">
        <v>0</v>
      </c>
      <c r="H566" s="20"/>
      <c r="I566" s="20"/>
      <c r="J566" s="20"/>
      <c r="K566" s="20"/>
      <c r="L566" s="20"/>
      <c r="M566" s="23"/>
      <c r="N566" s="20"/>
      <c r="O566" s="84"/>
      <c r="Q566" s="100"/>
      <c r="R566" s="100"/>
    </row>
    <row r="567" spans="1:18" s="17" customFormat="1" ht="18.75" customHeight="1" x14ac:dyDescent="0.25">
      <c r="A567" s="24" t="s">
        <v>1016</v>
      </c>
      <c r="B567" s="25" t="s">
        <v>1017</v>
      </c>
      <c r="C567" s="26">
        <v>21246</v>
      </c>
      <c r="D567" s="27">
        <v>11686</v>
      </c>
      <c r="E567" s="28">
        <f t="shared" si="19"/>
        <v>0.55003294737833008</v>
      </c>
      <c r="F567" s="29">
        <v>0.02</v>
      </c>
      <c r="G567" s="30">
        <v>21671</v>
      </c>
      <c r="H567" s="31">
        <f t="shared" si="20"/>
        <v>11919.764002635791</v>
      </c>
      <c r="I567" s="31"/>
      <c r="J567" s="29">
        <v>0.03</v>
      </c>
      <c r="K567" s="32">
        <v>22321</v>
      </c>
      <c r="L567" s="32">
        <v>12277</v>
      </c>
      <c r="M567" s="24"/>
      <c r="N567" s="32">
        <v>24999.520000000004</v>
      </c>
      <c r="O567" s="32">
        <v>11249.784000000001</v>
      </c>
      <c r="Q567" s="100"/>
      <c r="R567" s="100"/>
    </row>
    <row r="568" spans="1:18" s="17" customFormat="1" ht="18.75" customHeight="1" x14ac:dyDescent="0.25">
      <c r="A568" s="43" t="s">
        <v>1018</v>
      </c>
      <c r="B568" s="44" t="s">
        <v>1019</v>
      </c>
      <c r="C568" s="36">
        <v>28374</v>
      </c>
      <c r="D568" s="37">
        <v>15606</v>
      </c>
      <c r="E568" s="38">
        <f t="shared" si="19"/>
        <v>0.55001057305984347</v>
      </c>
      <c r="F568" s="39">
        <v>0.02</v>
      </c>
      <c r="G568" s="40">
        <v>28941</v>
      </c>
      <c r="H568" s="41">
        <f t="shared" si="20"/>
        <v>15917.85599492493</v>
      </c>
      <c r="I568" s="41"/>
      <c r="J568" s="39">
        <v>0.03</v>
      </c>
      <c r="K568" s="42">
        <v>29809</v>
      </c>
      <c r="L568" s="42">
        <v>16395</v>
      </c>
      <c r="M568" s="43"/>
      <c r="N568" s="42">
        <v>33386.080000000002</v>
      </c>
      <c r="O568" s="42">
        <v>15023.736000000001</v>
      </c>
      <c r="Q568" s="100"/>
      <c r="R568" s="100"/>
    </row>
    <row r="569" spans="1:18" s="17" customFormat="1" ht="18.75" customHeight="1" x14ac:dyDescent="0.25">
      <c r="A569" s="24" t="s">
        <v>1020</v>
      </c>
      <c r="B569" s="25" t="s">
        <v>1021</v>
      </c>
      <c r="C569" s="26">
        <v>15435</v>
      </c>
      <c r="D569" s="27">
        <v>8490</v>
      </c>
      <c r="E569" s="28">
        <f t="shared" si="19"/>
        <v>0.55004859086491742</v>
      </c>
      <c r="F569" s="29">
        <v>0.02</v>
      </c>
      <c r="G569" s="30">
        <v>15744</v>
      </c>
      <c r="H569" s="31">
        <f t="shared" si="20"/>
        <v>8659.9650145772594</v>
      </c>
      <c r="I569" s="31"/>
      <c r="J569" s="29">
        <v>0.03</v>
      </c>
      <c r="K569" s="32">
        <v>16216</v>
      </c>
      <c r="L569" s="32">
        <v>8920</v>
      </c>
      <c r="M569" s="24"/>
      <c r="N569" s="32">
        <v>18161.920000000002</v>
      </c>
      <c r="O569" s="32">
        <v>8172.8640000000014</v>
      </c>
      <c r="Q569" s="100"/>
      <c r="R569" s="100"/>
    </row>
    <row r="570" spans="1:18" s="17" customFormat="1" ht="18.75" customHeight="1" x14ac:dyDescent="0.25">
      <c r="A570" s="43" t="s">
        <v>1022</v>
      </c>
      <c r="B570" s="44" t="s">
        <v>1023</v>
      </c>
      <c r="C570" s="36">
        <v>33259</v>
      </c>
      <c r="D570" s="37">
        <v>18293</v>
      </c>
      <c r="E570" s="38">
        <f t="shared" si="19"/>
        <v>0.55001653687723628</v>
      </c>
      <c r="F570" s="39">
        <v>0.02</v>
      </c>
      <c r="G570" s="40">
        <v>33924</v>
      </c>
      <c r="H570" s="41">
        <f t="shared" si="20"/>
        <v>18658.760997023364</v>
      </c>
      <c r="I570" s="41"/>
      <c r="J570" s="39">
        <v>0.03</v>
      </c>
      <c r="K570" s="42">
        <v>34942</v>
      </c>
      <c r="L570" s="42">
        <v>19219</v>
      </c>
      <c r="M570" s="43"/>
      <c r="N570" s="42">
        <v>39135.040000000001</v>
      </c>
      <c r="O570" s="42">
        <v>17610.768</v>
      </c>
      <c r="Q570" s="100"/>
      <c r="R570" s="100"/>
    </row>
    <row r="571" spans="1:18" s="17" customFormat="1" ht="18.75" customHeight="1" x14ac:dyDescent="0.25">
      <c r="A571" s="24" t="s">
        <v>1024</v>
      </c>
      <c r="B571" s="25" t="s">
        <v>1025</v>
      </c>
      <c r="C571" s="26">
        <v>13274</v>
      </c>
      <c r="D571" s="27">
        <v>7301</v>
      </c>
      <c r="E571" s="28">
        <f t="shared" si="19"/>
        <v>0.55002260057254782</v>
      </c>
      <c r="F571" s="29">
        <v>0.02</v>
      </c>
      <c r="G571" s="30">
        <v>13539</v>
      </c>
      <c r="H571" s="31">
        <f t="shared" si="20"/>
        <v>7446.7559891517249</v>
      </c>
      <c r="I571" s="31"/>
      <c r="J571" s="29">
        <v>0.03</v>
      </c>
      <c r="K571" s="32">
        <v>13945</v>
      </c>
      <c r="L571" s="32">
        <v>7670</v>
      </c>
      <c r="M571" s="24"/>
      <c r="N571" s="32">
        <v>15618.400000000001</v>
      </c>
      <c r="O571" s="32">
        <v>7028.2800000000007</v>
      </c>
      <c r="Q571" s="100"/>
      <c r="R571" s="100"/>
    </row>
    <row r="572" spans="1:18" s="17" customFormat="1" ht="18.75" customHeight="1" x14ac:dyDescent="0.25">
      <c r="A572" s="43" t="s">
        <v>1026</v>
      </c>
      <c r="B572" s="44" t="s">
        <v>1027</v>
      </c>
      <c r="C572" s="36">
        <v>23008</v>
      </c>
      <c r="D572" s="37">
        <v>12655</v>
      </c>
      <c r="E572" s="38">
        <f t="shared" si="19"/>
        <v>0.5500260778859527</v>
      </c>
      <c r="F572" s="39">
        <v>0.02</v>
      </c>
      <c r="G572" s="40">
        <v>23468</v>
      </c>
      <c r="H572" s="41">
        <f t="shared" si="20"/>
        <v>12908.011995827537</v>
      </c>
      <c r="I572" s="41"/>
      <c r="J572" s="39">
        <v>0.03</v>
      </c>
      <c r="K572" s="42">
        <v>24172</v>
      </c>
      <c r="L572" s="42">
        <v>13295</v>
      </c>
      <c r="M572" s="43"/>
      <c r="N572" s="42">
        <v>27072.640000000003</v>
      </c>
      <c r="O572" s="42">
        <v>12182.688000000002</v>
      </c>
      <c r="Q572" s="100"/>
      <c r="R572" s="100"/>
    </row>
    <row r="573" spans="1:18" s="17" customFormat="1" ht="18.75" customHeight="1" x14ac:dyDescent="0.25">
      <c r="A573" s="24" t="s">
        <v>1028</v>
      </c>
      <c r="B573" s="25" t="s">
        <v>1029</v>
      </c>
      <c r="C573" s="26">
        <v>30174</v>
      </c>
      <c r="D573" s="27">
        <v>16596</v>
      </c>
      <c r="E573" s="28">
        <f t="shared" si="19"/>
        <v>0.5500099423344601</v>
      </c>
      <c r="F573" s="29">
        <v>0.02</v>
      </c>
      <c r="G573" s="30">
        <v>30777</v>
      </c>
      <c r="H573" s="31">
        <f t="shared" si="20"/>
        <v>16927.65599522768</v>
      </c>
      <c r="I573" s="31"/>
      <c r="J573" s="29">
        <v>0.03</v>
      </c>
      <c r="K573" s="32">
        <v>31700</v>
      </c>
      <c r="L573" s="32">
        <v>17435</v>
      </c>
      <c r="M573" s="24"/>
      <c r="N573" s="32">
        <v>35504</v>
      </c>
      <c r="O573" s="32">
        <v>15976.800000000001</v>
      </c>
      <c r="Q573" s="100"/>
      <c r="R573" s="100"/>
    </row>
    <row r="574" spans="1:18" s="17" customFormat="1" ht="18.75" customHeight="1" x14ac:dyDescent="0.25">
      <c r="A574" s="43" t="s">
        <v>1030</v>
      </c>
      <c r="B574" s="44" t="s">
        <v>1031</v>
      </c>
      <c r="C574" s="36">
        <v>17236</v>
      </c>
      <c r="D574" s="37">
        <v>9480</v>
      </c>
      <c r="E574" s="38">
        <f t="shared" si="19"/>
        <v>0.55001160362032953</v>
      </c>
      <c r="F574" s="39">
        <v>0.02</v>
      </c>
      <c r="G574" s="40">
        <v>17581</v>
      </c>
      <c r="H574" s="41">
        <f t="shared" si="20"/>
        <v>9669.7540032490142</v>
      </c>
      <c r="I574" s="41"/>
      <c r="J574" s="39">
        <v>0.03</v>
      </c>
      <c r="K574" s="42">
        <v>18108</v>
      </c>
      <c r="L574" s="42">
        <v>9960</v>
      </c>
      <c r="M574" s="43"/>
      <c r="N574" s="42">
        <v>20280.960000000003</v>
      </c>
      <c r="O574" s="42">
        <v>9126.4320000000007</v>
      </c>
      <c r="Q574" s="100"/>
      <c r="R574" s="100"/>
    </row>
    <row r="575" spans="1:18" s="17" customFormat="1" ht="18.75" customHeight="1" x14ac:dyDescent="0.25">
      <c r="A575" s="24" t="s">
        <v>1032</v>
      </c>
      <c r="B575" s="25" t="s">
        <v>1033</v>
      </c>
      <c r="C575" s="26">
        <v>35022</v>
      </c>
      <c r="D575" s="27">
        <v>19263</v>
      </c>
      <c r="E575" s="28">
        <f t="shared" si="19"/>
        <v>0.55002569813260238</v>
      </c>
      <c r="F575" s="29">
        <v>0.02</v>
      </c>
      <c r="G575" s="30">
        <v>35722</v>
      </c>
      <c r="H575" s="31">
        <f t="shared" si="20"/>
        <v>19648.017988692824</v>
      </c>
      <c r="I575" s="31"/>
      <c r="J575" s="29">
        <v>0.03</v>
      </c>
      <c r="K575" s="32">
        <v>36794</v>
      </c>
      <c r="L575" s="32">
        <v>20238</v>
      </c>
      <c r="M575" s="24"/>
      <c r="N575" s="32">
        <v>41209.280000000006</v>
      </c>
      <c r="O575" s="32">
        <v>18544.176000000003</v>
      </c>
      <c r="Q575" s="100"/>
      <c r="R575" s="100"/>
    </row>
    <row r="576" spans="1:18" s="17" customFormat="1" ht="18.75" customHeight="1" x14ac:dyDescent="0.25">
      <c r="A576" s="43" t="s">
        <v>1034</v>
      </c>
      <c r="B576" s="44" t="s">
        <v>1035</v>
      </c>
      <c r="C576" s="36">
        <v>15031</v>
      </c>
      <c r="D576" s="37">
        <v>8268</v>
      </c>
      <c r="E576" s="38">
        <f t="shared" si="19"/>
        <v>0.55006320271439024</v>
      </c>
      <c r="F576" s="39">
        <v>0.02</v>
      </c>
      <c r="G576" s="40">
        <v>15332</v>
      </c>
      <c r="H576" s="41">
        <f t="shared" si="20"/>
        <v>8433.5690240170316</v>
      </c>
      <c r="I576" s="41"/>
      <c r="J576" s="39">
        <v>0.03</v>
      </c>
      <c r="K576" s="42">
        <v>15792</v>
      </c>
      <c r="L576" s="42">
        <v>8687</v>
      </c>
      <c r="M576" s="43"/>
      <c r="N576" s="42">
        <v>17687.04</v>
      </c>
      <c r="O576" s="42">
        <v>7959.1680000000006</v>
      </c>
      <c r="Q576" s="100"/>
      <c r="R576" s="100"/>
    </row>
    <row r="577" spans="1:18" s="17" customFormat="1" ht="18.75" customHeight="1" x14ac:dyDescent="0.25">
      <c r="A577" s="84" t="s">
        <v>1036</v>
      </c>
      <c r="B577" s="56"/>
      <c r="C577" s="22"/>
      <c r="D577" s="20"/>
      <c r="E577" s="20"/>
      <c r="F577" s="20"/>
      <c r="G577" s="20">
        <v>0</v>
      </c>
      <c r="H577" s="20"/>
      <c r="I577" s="20"/>
      <c r="J577" s="20"/>
      <c r="K577" s="20"/>
      <c r="L577" s="20"/>
      <c r="M577" s="23"/>
      <c r="N577" s="20"/>
      <c r="O577" s="84"/>
      <c r="Q577" s="100"/>
      <c r="R577" s="100"/>
    </row>
    <row r="578" spans="1:18" s="17" customFormat="1" ht="18.75" customHeight="1" x14ac:dyDescent="0.25">
      <c r="A578" s="24" t="s">
        <v>1037</v>
      </c>
      <c r="B578" s="25" t="s">
        <v>1038</v>
      </c>
      <c r="C578" s="26">
        <v>26370</v>
      </c>
      <c r="D578" s="27">
        <v>14504</v>
      </c>
      <c r="E578" s="28">
        <f t="shared" si="19"/>
        <v>0.55001896094046265</v>
      </c>
      <c r="F578" s="29">
        <v>0.02</v>
      </c>
      <c r="G578" s="30">
        <v>26897</v>
      </c>
      <c r="H578" s="31">
        <f t="shared" si="20"/>
        <v>14793.859992415624</v>
      </c>
      <c r="I578" s="31"/>
      <c r="J578" s="29">
        <v>0.03</v>
      </c>
      <c r="K578" s="32">
        <v>27704</v>
      </c>
      <c r="L578" s="32">
        <v>15238</v>
      </c>
      <c r="M578" s="24"/>
      <c r="N578" s="32">
        <v>31028.480000000003</v>
      </c>
      <c r="O578" s="32">
        <v>13962.816000000003</v>
      </c>
      <c r="Q578" s="100"/>
      <c r="R578" s="100"/>
    </row>
    <row r="579" spans="1:18" s="17" customFormat="1" ht="18.75" customHeight="1" x14ac:dyDescent="0.25">
      <c r="A579" s="43" t="s">
        <v>1039</v>
      </c>
      <c r="B579" s="44" t="s">
        <v>1040</v>
      </c>
      <c r="C579" s="36">
        <v>35686</v>
      </c>
      <c r="D579" s="37">
        <v>19628</v>
      </c>
      <c r="E579" s="38">
        <f t="shared" si="19"/>
        <v>0.55001961553550416</v>
      </c>
      <c r="F579" s="39">
        <v>0.02</v>
      </c>
      <c r="G579" s="40">
        <v>36400</v>
      </c>
      <c r="H579" s="41">
        <f t="shared" si="20"/>
        <v>20020.714005492351</v>
      </c>
      <c r="I579" s="41"/>
      <c r="J579" s="39">
        <v>0.03</v>
      </c>
      <c r="K579" s="42">
        <v>37492</v>
      </c>
      <c r="L579" s="42">
        <v>20621</v>
      </c>
      <c r="M579" s="43"/>
      <c r="N579" s="42">
        <v>41991.040000000001</v>
      </c>
      <c r="O579" s="42">
        <v>18895.968000000001</v>
      </c>
      <c r="Q579" s="100"/>
      <c r="R579" s="100"/>
    </row>
    <row r="580" spans="1:18" s="17" customFormat="1" ht="18.75" customHeight="1" x14ac:dyDescent="0.25">
      <c r="A580" s="24" t="s">
        <v>1041</v>
      </c>
      <c r="B580" s="25" t="s">
        <v>1042</v>
      </c>
      <c r="C580" s="26">
        <v>18925</v>
      </c>
      <c r="D580" s="27">
        <v>10409</v>
      </c>
      <c r="E580" s="28">
        <f t="shared" si="19"/>
        <v>0.55001321003963011</v>
      </c>
      <c r="F580" s="29">
        <v>0.02</v>
      </c>
      <c r="G580" s="30">
        <v>19304</v>
      </c>
      <c r="H580" s="31">
        <f t="shared" si="20"/>
        <v>10617.45500660502</v>
      </c>
      <c r="I580" s="31"/>
      <c r="J580" s="29">
        <v>0.03</v>
      </c>
      <c r="K580" s="32">
        <v>19883</v>
      </c>
      <c r="L580" s="32">
        <v>10936</v>
      </c>
      <c r="M580" s="24"/>
      <c r="N580" s="32">
        <v>22268.960000000003</v>
      </c>
      <c r="O580" s="32">
        <v>10021.032000000001</v>
      </c>
      <c r="Q580" s="100"/>
      <c r="R580" s="100"/>
    </row>
    <row r="581" spans="1:18" s="17" customFormat="1" ht="18.75" customHeight="1" x14ac:dyDescent="0.25">
      <c r="A581" s="43" t="s">
        <v>1043</v>
      </c>
      <c r="B581" s="44" t="s">
        <v>1044</v>
      </c>
      <c r="C581" s="36">
        <v>38382</v>
      </c>
      <c r="D581" s="37">
        <v>21111</v>
      </c>
      <c r="E581" s="38">
        <f t="shared" si="19"/>
        <v>0.55002344849148033</v>
      </c>
      <c r="F581" s="39">
        <v>0.02</v>
      </c>
      <c r="G581" s="40">
        <v>39150</v>
      </c>
      <c r="H581" s="41">
        <f t="shared" si="20"/>
        <v>21533.418008441455</v>
      </c>
      <c r="I581" s="41"/>
      <c r="J581" s="39">
        <v>0.03</v>
      </c>
      <c r="K581" s="42">
        <v>40325</v>
      </c>
      <c r="L581" s="42">
        <v>22180</v>
      </c>
      <c r="M581" s="43"/>
      <c r="N581" s="42">
        <v>45164.000000000007</v>
      </c>
      <c r="O581" s="42">
        <v>20323.800000000003</v>
      </c>
      <c r="Q581" s="100"/>
      <c r="R581" s="100"/>
    </row>
    <row r="582" spans="1:18" s="17" customFormat="1" ht="18.75" customHeight="1" x14ac:dyDescent="0.25">
      <c r="A582" s="24" t="s">
        <v>1045</v>
      </c>
      <c r="B582" s="25" t="s">
        <v>1046</v>
      </c>
      <c r="C582" s="26">
        <v>15948</v>
      </c>
      <c r="D582" s="27">
        <v>8772</v>
      </c>
      <c r="E582" s="28">
        <f t="shared" si="19"/>
        <v>0.55003762227238528</v>
      </c>
      <c r="F582" s="29">
        <v>0.02</v>
      </c>
      <c r="G582" s="30">
        <v>16267</v>
      </c>
      <c r="H582" s="31">
        <f t="shared" si="20"/>
        <v>8947.4620015048913</v>
      </c>
      <c r="I582" s="31"/>
      <c r="J582" s="29">
        <v>0.03</v>
      </c>
      <c r="K582" s="32">
        <v>16755</v>
      </c>
      <c r="L582" s="32">
        <v>9216</v>
      </c>
      <c r="M582" s="24"/>
      <c r="N582" s="32">
        <v>18765.600000000002</v>
      </c>
      <c r="O582" s="32">
        <v>8444.52</v>
      </c>
      <c r="Q582" s="100"/>
      <c r="R582" s="100"/>
    </row>
    <row r="583" spans="1:18" s="17" customFormat="1" ht="18.75" customHeight="1" x14ac:dyDescent="0.25">
      <c r="A583" s="84" t="s">
        <v>1047</v>
      </c>
      <c r="B583" s="56"/>
      <c r="C583" s="22"/>
      <c r="D583" s="20"/>
      <c r="E583" s="20"/>
      <c r="F583" s="20"/>
      <c r="G583" s="20">
        <v>0</v>
      </c>
      <c r="H583" s="20"/>
      <c r="I583" s="20"/>
      <c r="J583" s="20"/>
      <c r="K583" s="20"/>
      <c r="L583" s="20"/>
      <c r="M583" s="23"/>
      <c r="N583" s="20"/>
      <c r="O583" s="84"/>
      <c r="Q583" s="100"/>
      <c r="R583" s="100"/>
    </row>
    <row r="584" spans="1:18" s="17" customFormat="1" ht="18.75" customHeight="1" x14ac:dyDescent="0.25">
      <c r="A584" s="24" t="s">
        <v>1048</v>
      </c>
      <c r="B584" s="25" t="s">
        <v>1049</v>
      </c>
      <c r="C584" s="26">
        <v>28786</v>
      </c>
      <c r="D584" s="27">
        <v>15833</v>
      </c>
      <c r="E584" s="28">
        <f t="shared" si="19"/>
        <v>0.55002431737650248</v>
      </c>
      <c r="F584" s="29">
        <v>0.02</v>
      </c>
      <c r="G584" s="30">
        <v>29362</v>
      </c>
      <c r="H584" s="31">
        <f t="shared" si="20"/>
        <v>16149.814006808865</v>
      </c>
      <c r="I584" s="31"/>
      <c r="J584" s="29">
        <v>0.03</v>
      </c>
      <c r="K584" s="32">
        <v>30243</v>
      </c>
      <c r="L584" s="32">
        <v>16634</v>
      </c>
      <c r="M584" s="24"/>
      <c r="N584" s="32">
        <v>33872.160000000003</v>
      </c>
      <c r="O584" s="32">
        <v>15242.472000000002</v>
      </c>
      <c r="Q584" s="100"/>
      <c r="R584" s="100"/>
    </row>
    <row r="585" spans="1:18" s="17" customFormat="1" ht="18.75" customHeight="1" x14ac:dyDescent="0.25">
      <c r="A585" s="43" t="s">
        <v>1050</v>
      </c>
      <c r="B585" s="44" t="s">
        <v>1051</v>
      </c>
      <c r="C585" s="36">
        <v>37863</v>
      </c>
      <c r="D585" s="37">
        <v>20825</v>
      </c>
      <c r="E585" s="38">
        <f t="shared" si="19"/>
        <v>0.55000924385283789</v>
      </c>
      <c r="F585" s="39">
        <v>0.02</v>
      </c>
      <c r="G585" s="40">
        <v>38620</v>
      </c>
      <c r="H585" s="41">
        <f t="shared" si="20"/>
        <v>21241.356997596598</v>
      </c>
      <c r="I585" s="41"/>
      <c r="J585" s="39">
        <v>0.03</v>
      </c>
      <c r="K585" s="42">
        <v>39779</v>
      </c>
      <c r="L585" s="42">
        <v>21879</v>
      </c>
      <c r="M585" s="43"/>
      <c r="N585" s="42">
        <v>44552.480000000003</v>
      </c>
      <c r="O585" s="42">
        <v>20048.616000000002</v>
      </c>
      <c r="Q585" s="100"/>
      <c r="R585" s="100"/>
    </row>
    <row r="586" spans="1:18" s="17" customFormat="1" ht="18.75" customHeight="1" x14ac:dyDescent="0.25">
      <c r="A586" s="24" t="s">
        <v>1052</v>
      </c>
      <c r="B586" s="25" t="s">
        <v>1053</v>
      </c>
      <c r="C586" s="26">
        <v>40797</v>
      </c>
      <c r="D586" s="27">
        <v>22439</v>
      </c>
      <c r="E586" s="28">
        <f t="shared" si="19"/>
        <v>0.55001593254405956</v>
      </c>
      <c r="F586" s="29">
        <v>0.02</v>
      </c>
      <c r="G586" s="30">
        <v>41613</v>
      </c>
      <c r="H586" s="31">
        <f t="shared" si="20"/>
        <v>22887.81300095595</v>
      </c>
      <c r="I586" s="31"/>
      <c r="J586" s="29">
        <v>0.03</v>
      </c>
      <c r="K586" s="32">
        <v>42861</v>
      </c>
      <c r="L586" s="32">
        <v>23574</v>
      </c>
      <c r="M586" s="24"/>
      <c r="N586" s="32">
        <v>48004.320000000007</v>
      </c>
      <c r="O586" s="32">
        <v>21601.944000000003</v>
      </c>
      <c r="Q586" s="100"/>
      <c r="R586" s="100"/>
    </row>
    <row r="587" spans="1:18" s="17" customFormat="1" ht="18.75" customHeight="1" x14ac:dyDescent="0.25">
      <c r="A587" s="43" t="s">
        <v>1054</v>
      </c>
      <c r="B587" s="44" t="s">
        <v>1055</v>
      </c>
      <c r="C587" s="36">
        <v>21806</v>
      </c>
      <c r="D587" s="37">
        <v>11994</v>
      </c>
      <c r="E587" s="38">
        <f t="shared" si="19"/>
        <v>0.5500321012565349</v>
      </c>
      <c r="F587" s="39">
        <v>0.02</v>
      </c>
      <c r="G587" s="40">
        <v>22242</v>
      </c>
      <c r="H587" s="41">
        <f t="shared" si="20"/>
        <v>12233.81399614785</v>
      </c>
      <c r="I587" s="41"/>
      <c r="J587" s="39">
        <v>0.03</v>
      </c>
      <c r="K587" s="42">
        <v>22909</v>
      </c>
      <c r="L587" s="42">
        <v>12601</v>
      </c>
      <c r="M587" s="43"/>
      <c r="N587" s="42">
        <v>25658.080000000002</v>
      </c>
      <c r="O587" s="42">
        <v>11546.136</v>
      </c>
      <c r="Q587" s="100"/>
      <c r="R587" s="100"/>
    </row>
    <row r="588" spans="1:18" s="17" customFormat="1" ht="18.75" customHeight="1" x14ac:dyDescent="0.25">
      <c r="A588" s="24" t="s">
        <v>1056</v>
      </c>
      <c r="B588" s="25" t="s">
        <v>1057</v>
      </c>
      <c r="C588" s="26">
        <v>16001</v>
      </c>
      <c r="D588" s="27">
        <v>8801</v>
      </c>
      <c r="E588" s="28">
        <f t="shared" si="19"/>
        <v>0.55002812324229733</v>
      </c>
      <c r="F588" s="29">
        <v>0.02</v>
      </c>
      <c r="G588" s="30">
        <v>16321</v>
      </c>
      <c r="H588" s="31">
        <f t="shared" si="20"/>
        <v>8977.0089994375339</v>
      </c>
      <c r="I588" s="31"/>
      <c r="J588" s="29">
        <v>0.03</v>
      </c>
      <c r="K588" s="32">
        <v>16811</v>
      </c>
      <c r="L588" s="32">
        <v>9247</v>
      </c>
      <c r="M588" s="24"/>
      <c r="N588" s="32">
        <v>18828.320000000003</v>
      </c>
      <c r="O588" s="32">
        <v>8472.7440000000024</v>
      </c>
      <c r="Q588" s="100"/>
      <c r="R588" s="100"/>
    </row>
    <row r="589" spans="1:18" s="17" customFormat="1" ht="18.75" customHeight="1" x14ac:dyDescent="0.25">
      <c r="A589" s="84" t="s">
        <v>1058</v>
      </c>
      <c r="B589" s="89"/>
      <c r="C589" s="89"/>
      <c r="D589" s="20"/>
      <c r="E589" s="20"/>
      <c r="F589" s="20"/>
      <c r="G589" s="20">
        <v>0</v>
      </c>
      <c r="H589" s="20"/>
      <c r="I589" s="20"/>
      <c r="J589" s="20"/>
      <c r="K589" s="20"/>
      <c r="L589" s="20"/>
      <c r="M589" s="23"/>
      <c r="N589" s="20"/>
      <c r="O589" s="84"/>
      <c r="Q589" s="100"/>
      <c r="R589" s="100"/>
    </row>
    <row r="590" spans="1:18" s="17" customFormat="1" ht="18.75" customHeight="1" x14ac:dyDescent="0.25">
      <c r="A590" s="43" t="s">
        <v>1059</v>
      </c>
      <c r="B590" s="44" t="s">
        <v>1060</v>
      </c>
      <c r="C590" s="36">
        <v>6862</v>
      </c>
      <c r="D590" s="54">
        <v>3775</v>
      </c>
      <c r="E590" s="38">
        <f t="shared" si="19"/>
        <v>0.55013115709705629</v>
      </c>
      <c r="F590" s="39">
        <v>0.02</v>
      </c>
      <c r="G590" s="40">
        <v>6999</v>
      </c>
      <c r="H590" s="41">
        <f t="shared" si="20"/>
        <v>3850.3679685222969</v>
      </c>
      <c r="I590" s="41"/>
      <c r="J590" s="39">
        <v>0.03</v>
      </c>
      <c r="K590" s="42">
        <v>7209</v>
      </c>
      <c r="L590" s="42">
        <v>3966</v>
      </c>
      <c r="M590" s="43"/>
      <c r="N590" s="42">
        <v>8074.0800000000008</v>
      </c>
      <c r="O590" s="42">
        <v>3633.3360000000002</v>
      </c>
      <c r="Q590" s="100"/>
      <c r="R590" s="100"/>
    </row>
    <row r="591" spans="1:18" s="17" customFormat="1" ht="18.75" customHeight="1" x14ac:dyDescent="0.25">
      <c r="A591" s="24" t="s">
        <v>1061</v>
      </c>
      <c r="B591" s="25" t="s">
        <v>1062</v>
      </c>
      <c r="C591" s="26">
        <v>5297</v>
      </c>
      <c r="D591" s="27">
        <v>2914</v>
      </c>
      <c r="E591" s="28">
        <f t="shared" si="19"/>
        <v>0.55012271096847276</v>
      </c>
      <c r="F591" s="29">
        <v>0.02</v>
      </c>
      <c r="G591" s="30">
        <v>5403</v>
      </c>
      <c r="H591" s="31">
        <f t="shared" si="20"/>
        <v>2972.3130073626585</v>
      </c>
      <c r="I591" s="31"/>
      <c r="J591" s="29">
        <v>0.03</v>
      </c>
      <c r="K591" s="32">
        <v>5565</v>
      </c>
      <c r="L591" s="32">
        <v>3061</v>
      </c>
      <c r="M591" s="24"/>
      <c r="N591" s="32">
        <v>6232.8</v>
      </c>
      <c r="O591" s="32">
        <v>2804.76</v>
      </c>
      <c r="Q591" s="100"/>
      <c r="R591" s="100"/>
    </row>
    <row r="592" spans="1:18" s="17" customFormat="1" ht="18.75" customHeight="1" x14ac:dyDescent="0.25">
      <c r="A592" s="43" t="s">
        <v>1063</v>
      </c>
      <c r="B592" s="44" t="s">
        <v>1064</v>
      </c>
      <c r="C592" s="36">
        <v>6779</v>
      </c>
      <c r="D592" s="54">
        <v>3729</v>
      </c>
      <c r="E592" s="38">
        <f t="shared" si="19"/>
        <v>0.55008113291045879</v>
      </c>
      <c r="F592" s="39">
        <v>0.02</v>
      </c>
      <c r="G592" s="40">
        <v>6915</v>
      </c>
      <c r="H592" s="41">
        <f t="shared" si="20"/>
        <v>3803.8110340758226</v>
      </c>
      <c r="I592" s="41"/>
      <c r="J592" s="39">
        <v>0.03</v>
      </c>
      <c r="K592" s="42">
        <v>7122</v>
      </c>
      <c r="L592" s="42">
        <v>3918</v>
      </c>
      <c r="M592" s="43"/>
      <c r="N592" s="42">
        <v>7976.64</v>
      </c>
      <c r="O592" s="42">
        <v>3589.4880000000003</v>
      </c>
      <c r="Q592" s="100"/>
      <c r="R592" s="100"/>
    </row>
    <row r="593" spans="1:18" s="17" customFormat="1" ht="18.75" customHeight="1" x14ac:dyDescent="0.25">
      <c r="A593" s="24" t="s">
        <v>1065</v>
      </c>
      <c r="B593" s="25" t="s">
        <v>1066</v>
      </c>
      <c r="C593" s="26">
        <v>5020</v>
      </c>
      <c r="D593" s="27">
        <v>2761</v>
      </c>
      <c r="E593" s="28">
        <f t="shared" si="19"/>
        <v>0.55000000000000004</v>
      </c>
      <c r="F593" s="29">
        <v>0.02</v>
      </c>
      <c r="G593" s="30">
        <v>5120</v>
      </c>
      <c r="H593" s="31">
        <f t="shared" si="20"/>
        <v>2816</v>
      </c>
      <c r="I593" s="31"/>
      <c r="J593" s="29">
        <v>0.03</v>
      </c>
      <c r="K593" s="32">
        <v>5274</v>
      </c>
      <c r="L593" s="32">
        <v>2901</v>
      </c>
      <c r="M593" s="24"/>
      <c r="N593" s="32">
        <v>5906.88</v>
      </c>
      <c r="O593" s="32">
        <v>2658.096</v>
      </c>
      <c r="Q593" s="100"/>
      <c r="R593" s="100"/>
    </row>
    <row r="594" spans="1:18" s="17" customFormat="1" ht="18.75" customHeight="1" x14ac:dyDescent="0.25">
      <c r="A594" s="43" t="s">
        <v>1067</v>
      </c>
      <c r="B594" s="44" t="s">
        <v>1068</v>
      </c>
      <c r="C594" s="36">
        <v>7180</v>
      </c>
      <c r="D594" s="54">
        <v>3949</v>
      </c>
      <c r="E594" s="38">
        <f t="shared" si="19"/>
        <v>0.55000000000000004</v>
      </c>
      <c r="F594" s="39">
        <v>0.02</v>
      </c>
      <c r="G594" s="40">
        <v>7324</v>
      </c>
      <c r="H594" s="41">
        <f t="shared" si="20"/>
        <v>4028.2000000000003</v>
      </c>
      <c r="I594" s="41"/>
      <c r="J594" s="39">
        <v>0.03</v>
      </c>
      <c r="K594" s="42">
        <v>7544</v>
      </c>
      <c r="L594" s="42">
        <v>4149</v>
      </c>
      <c r="M594" s="43"/>
      <c r="N594" s="42">
        <v>8449.2800000000007</v>
      </c>
      <c r="O594" s="42">
        <v>3802.1760000000004</v>
      </c>
      <c r="Q594" s="100"/>
      <c r="R594" s="100"/>
    </row>
    <row r="595" spans="1:18" s="17" customFormat="1" ht="18.75" customHeight="1" x14ac:dyDescent="0.25">
      <c r="A595" s="24" t="s">
        <v>1069</v>
      </c>
      <c r="B595" s="25" t="s">
        <v>1070</v>
      </c>
      <c r="C595" s="26">
        <v>5534</v>
      </c>
      <c r="D595" s="27">
        <v>3044</v>
      </c>
      <c r="E595" s="28">
        <f t="shared" si="19"/>
        <v>0.55005421033610413</v>
      </c>
      <c r="F595" s="29">
        <v>0.02</v>
      </c>
      <c r="G595" s="30">
        <v>5645</v>
      </c>
      <c r="H595" s="31">
        <f t="shared" si="20"/>
        <v>3105.0560173473077</v>
      </c>
      <c r="I595" s="31"/>
      <c r="J595" s="29">
        <v>0.03</v>
      </c>
      <c r="K595" s="32">
        <v>5814</v>
      </c>
      <c r="L595" s="32">
        <v>3198</v>
      </c>
      <c r="M595" s="24"/>
      <c r="N595" s="32">
        <v>6511.68</v>
      </c>
      <c r="O595" s="32">
        <v>2930.2560000000003</v>
      </c>
      <c r="Q595" s="100"/>
      <c r="R595" s="100"/>
    </row>
    <row r="596" spans="1:18" s="17" customFormat="1" ht="18.75" customHeight="1" x14ac:dyDescent="0.25">
      <c r="A596" s="43" t="s">
        <v>1071</v>
      </c>
      <c r="B596" s="44" t="s">
        <v>1072</v>
      </c>
      <c r="C596" s="36">
        <v>8789</v>
      </c>
      <c r="D596" s="54">
        <v>4834</v>
      </c>
      <c r="E596" s="38">
        <f t="shared" si="19"/>
        <v>0.55000568892934354</v>
      </c>
      <c r="F596" s="39">
        <v>0.02</v>
      </c>
      <c r="G596" s="40">
        <v>8965</v>
      </c>
      <c r="H596" s="41">
        <f t="shared" si="20"/>
        <v>4930.8010012515651</v>
      </c>
      <c r="I596" s="41"/>
      <c r="J596" s="39">
        <v>0.03</v>
      </c>
      <c r="K596" s="42">
        <v>9234</v>
      </c>
      <c r="L596" s="42">
        <v>5079</v>
      </c>
      <c r="M596" s="43"/>
      <c r="N596" s="42">
        <v>10342.080000000002</v>
      </c>
      <c r="O596" s="42">
        <v>4653.9360000000006</v>
      </c>
      <c r="Q596" s="100"/>
      <c r="R596" s="100"/>
    </row>
    <row r="597" spans="1:18" s="17" customFormat="1" ht="18.75" customHeight="1" x14ac:dyDescent="0.25">
      <c r="A597" s="24" t="s">
        <v>1073</v>
      </c>
      <c r="B597" s="25" t="s">
        <v>1074</v>
      </c>
      <c r="C597" s="26">
        <v>7147</v>
      </c>
      <c r="D597" s="27">
        <v>3931</v>
      </c>
      <c r="E597" s="28">
        <f t="shared" si="19"/>
        <v>0.55002098782706033</v>
      </c>
      <c r="F597" s="29">
        <v>0.02</v>
      </c>
      <c r="G597" s="30">
        <v>7290</v>
      </c>
      <c r="H597" s="31">
        <f t="shared" si="20"/>
        <v>4009.6530012592698</v>
      </c>
      <c r="I597" s="31"/>
      <c r="J597" s="29">
        <v>0.03</v>
      </c>
      <c r="K597" s="32">
        <v>7509</v>
      </c>
      <c r="L597" s="32">
        <v>4130</v>
      </c>
      <c r="M597" s="24"/>
      <c r="N597" s="32">
        <v>8410.08</v>
      </c>
      <c r="O597" s="32">
        <v>3784.5360000000001</v>
      </c>
      <c r="Q597" s="100"/>
      <c r="R597" s="100"/>
    </row>
    <row r="598" spans="1:18" s="17" customFormat="1" ht="18.75" customHeight="1" x14ac:dyDescent="0.25">
      <c r="A598" s="84" t="s">
        <v>1075</v>
      </c>
      <c r="B598" s="89"/>
      <c r="C598" s="89"/>
      <c r="D598" s="20"/>
      <c r="E598" s="20"/>
      <c r="F598" s="20"/>
      <c r="G598" s="20">
        <v>0</v>
      </c>
      <c r="H598" s="20"/>
      <c r="I598" s="20"/>
      <c r="J598" s="20"/>
      <c r="K598" s="20"/>
      <c r="L598" s="20"/>
      <c r="M598" s="23"/>
      <c r="N598" s="20"/>
      <c r="O598" s="84"/>
      <c r="Q598" s="100"/>
      <c r="R598" s="100"/>
    </row>
    <row r="599" spans="1:18" s="17" customFormat="1" ht="18.75" customHeight="1" x14ac:dyDescent="0.25">
      <c r="A599" s="43" t="s">
        <v>1076</v>
      </c>
      <c r="B599" s="44" t="s">
        <v>1077</v>
      </c>
      <c r="C599" s="36">
        <v>8223</v>
      </c>
      <c r="D599" s="37">
        <v>4523</v>
      </c>
      <c r="E599" s="38">
        <f t="shared" ref="E599:E670" si="21">+D599/C599</f>
        <v>0.55004256354128667</v>
      </c>
      <c r="F599" s="39">
        <v>0.02</v>
      </c>
      <c r="G599" s="40">
        <v>8387</v>
      </c>
      <c r="H599" s="41">
        <f t="shared" ref="H599:H670" si="22">+G599*E599</f>
        <v>4613.2069804207713</v>
      </c>
      <c r="I599" s="41"/>
      <c r="J599" s="39">
        <v>0.03</v>
      </c>
      <c r="K599" s="42">
        <v>8639</v>
      </c>
      <c r="L599" s="42">
        <v>4752</v>
      </c>
      <c r="M599" s="43"/>
      <c r="N599" s="42">
        <v>9675.68</v>
      </c>
      <c r="O599" s="42">
        <v>4354.0560000000005</v>
      </c>
      <c r="Q599" s="100"/>
      <c r="R599" s="100"/>
    </row>
    <row r="600" spans="1:18" s="17" customFormat="1" ht="18.75" customHeight="1" x14ac:dyDescent="0.25">
      <c r="A600" s="24" t="s">
        <v>1078</v>
      </c>
      <c r="B600" s="25" t="s">
        <v>1079</v>
      </c>
      <c r="C600" s="26">
        <v>7626</v>
      </c>
      <c r="D600" s="27">
        <v>4195</v>
      </c>
      <c r="E600" s="28">
        <f t="shared" si="21"/>
        <v>0.55009179124049301</v>
      </c>
      <c r="F600" s="29">
        <v>0.02</v>
      </c>
      <c r="G600" s="30">
        <v>7779</v>
      </c>
      <c r="H600" s="31">
        <f t="shared" si="22"/>
        <v>4279.1640440597948</v>
      </c>
      <c r="I600" s="31"/>
      <c r="J600" s="29">
        <v>0.03</v>
      </c>
      <c r="K600" s="32">
        <v>8012</v>
      </c>
      <c r="L600" s="32">
        <v>4407</v>
      </c>
      <c r="M600" s="24"/>
      <c r="N600" s="32">
        <v>8973.44</v>
      </c>
      <c r="O600" s="32">
        <v>4038.0480000000002</v>
      </c>
      <c r="Q600" s="100"/>
      <c r="R600" s="100"/>
    </row>
    <row r="601" spans="1:18" s="17" customFormat="1" ht="18.75" customHeight="1" x14ac:dyDescent="0.25">
      <c r="A601" s="43" t="s">
        <v>1080</v>
      </c>
      <c r="B601" s="44" t="s">
        <v>1081</v>
      </c>
      <c r="C601" s="36">
        <v>9263</v>
      </c>
      <c r="D601" s="37">
        <v>5095</v>
      </c>
      <c r="E601" s="38">
        <f t="shared" si="21"/>
        <v>0.55003778473496712</v>
      </c>
      <c r="F601" s="39">
        <v>0.02</v>
      </c>
      <c r="G601" s="40">
        <v>9448</v>
      </c>
      <c r="H601" s="41">
        <f t="shared" si="22"/>
        <v>5196.7569901759689</v>
      </c>
      <c r="I601" s="41"/>
      <c r="J601" s="39">
        <v>0.03</v>
      </c>
      <c r="K601" s="42">
        <v>9731</v>
      </c>
      <c r="L601" s="42">
        <v>5352</v>
      </c>
      <c r="M601" s="43"/>
      <c r="N601" s="42">
        <v>10898.720000000001</v>
      </c>
      <c r="O601" s="42">
        <v>4904.4240000000009</v>
      </c>
      <c r="Q601" s="100"/>
      <c r="R601" s="100"/>
    </row>
    <row r="602" spans="1:18" s="17" customFormat="1" ht="18.75" customHeight="1" x14ac:dyDescent="0.25">
      <c r="A602" s="24" t="s">
        <v>1082</v>
      </c>
      <c r="B602" s="25" t="s">
        <v>1083</v>
      </c>
      <c r="C602" s="26">
        <v>8546</v>
      </c>
      <c r="D602" s="27">
        <v>4701</v>
      </c>
      <c r="E602" s="28">
        <f t="shared" si="21"/>
        <v>0.55008190966534054</v>
      </c>
      <c r="F602" s="29">
        <v>0.02</v>
      </c>
      <c r="G602" s="30">
        <v>8717</v>
      </c>
      <c r="H602" s="31">
        <f t="shared" si="22"/>
        <v>4795.0640065527732</v>
      </c>
      <c r="I602" s="31"/>
      <c r="J602" s="29">
        <v>0.03</v>
      </c>
      <c r="K602" s="32">
        <v>8979</v>
      </c>
      <c r="L602" s="32">
        <v>4939</v>
      </c>
      <c r="M602" s="24"/>
      <c r="N602" s="32">
        <v>10056.480000000001</v>
      </c>
      <c r="O602" s="32">
        <v>4525.4160000000011</v>
      </c>
      <c r="Q602" s="100"/>
      <c r="R602" s="100"/>
    </row>
    <row r="603" spans="1:18" s="17" customFormat="1" ht="18.75" customHeight="1" x14ac:dyDescent="0.25">
      <c r="A603" s="43" t="s">
        <v>1084</v>
      </c>
      <c r="B603" s="44" t="s">
        <v>1085</v>
      </c>
      <c r="C603" s="36">
        <v>9349</v>
      </c>
      <c r="D603" s="37">
        <v>5142</v>
      </c>
      <c r="E603" s="38">
        <f t="shared" si="21"/>
        <v>0.55000534816557922</v>
      </c>
      <c r="F603" s="39">
        <v>0.02</v>
      </c>
      <c r="G603" s="40">
        <v>9536</v>
      </c>
      <c r="H603" s="41">
        <f t="shared" si="22"/>
        <v>5244.8510001069635</v>
      </c>
      <c r="I603" s="41"/>
      <c r="J603" s="39">
        <v>0.03</v>
      </c>
      <c r="K603" s="42">
        <v>9822</v>
      </c>
      <c r="L603" s="42">
        <v>5402</v>
      </c>
      <c r="M603" s="43"/>
      <c r="N603" s="42">
        <v>11000.640000000001</v>
      </c>
      <c r="O603" s="42">
        <v>4950.2880000000005</v>
      </c>
      <c r="Q603" s="100"/>
      <c r="R603" s="100"/>
    </row>
    <row r="604" spans="1:18" s="17" customFormat="1" ht="18.75" customHeight="1" x14ac:dyDescent="0.25">
      <c r="A604" s="24" t="s">
        <v>1086</v>
      </c>
      <c r="B604" s="25" t="s">
        <v>1087</v>
      </c>
      <c r="C604" s="26">
        <v>8667</v>
      </c>
      <c r="D604" s="27">
        <v>4767</v>
      </c>
      <c r="E604" s="28">
        <f t="shared" si="21"/>
        <v>0.55001730702665286</v>
      </c>
      <c r="F604" s="29">
        <v>0.02</v>
      </c>
      <c r="G604" s="30">
        <v>8840</v>
      </c>
      <c r="H604" s="31">
        <f t="shared" si="22"/>
        <v>4862.1529941156114</v>
      </c>
      <c r="I604" s="31"/>
      <c r="J604" s="29">
        <v>0.03</v>
      </c>
      <c r="K604" s="32">
        <v>9105</v>
      </c>
      <c r="L604" s="32">
        <v>5008</v>
      </c>
      <c r="M604" s="24"/>
      <c r="N604" s="32">
        <v>10197.6</v>
      </c>
      <c r="O604" s="32">
        <v>4588.92</v>
      </c>
      <c r="Q604" s="100"/>
      <c r="R604" s="100"/>
    </row>
    <row r="605" spans="1:18" s="17" customFormat="1" ht="18.75" customHeight="1" x14ac:dyDescent="0.25">
      <c r="A605" s="43" t="s">
        <v>1088</v>
      </c>
      <c r="B605" s="44" t="s">
        <v>1089</v>
      </c>
      <c r="C605" s="36">
        <v>10507</v>
      </c>
      <c r="D605" s="37">
        <v>5779</v>
      </c>
      <c r="E605" s="38">
        <f t="shared" si="21"/>
        <v>0.55001427619682119</v>
      </c>
      <c r="F605" s="39">
        <v>0.02</v>
      </c>
      <c r="G605" s="40">
        <v>10717</v>
      </c>
      <c r="H605" s="41">
        <f t="shared" si="22"/>
        <v>5894.5029980013323</v>
      </c>
      <c r="I605" s="41"/>
      <c r="J605" s="39">
        <v>0.03</v>
      </c>
      <c r="K605" s="42">
        <v>11039</v>
      </c>
      <c r="L605" s="42">
        <v>6072</v>
      </c>
      <c r="M605" s="43"/>
      <c r="N605" s="42">
        <v>12363.68</v>
      </c>
      <c r="O605" s="42">
        <v>5563.6559999999999</v>
      </c>
      <c r="Q605" s="100"/>
      <c r="R605" s="100"/>
    </row>
    <row r="606" spans="1:18" s="17" customFormat="1" ht="18.75" customHeight="1" x14ac:dyDescent="0.25">
      <c r="A606" s="24" t="s">
        <v>1090</v>
      </c>
      <c r="B606" s="25" t="s">
        <v>1091</v>
      </c>
      <c r="C606" s="26">
        <v>10348</v>
      </c>
      <c r="D606" s="27">
        <v>5692</v>
      </c>
      <c r="E606" s="28">
        <f t="shared" si="21"/>
        <v>0.55005798221878621</v>
      </c>
      <c r="F606" s="29">
        <v>0.02</v>
      </c>
      <c r="G606" s="30">
        <v>10555</v>
      </c>
      <c r="H606" s="31">
        <f t="shared" si="22"/>
        <v>5805.8620023192889</v>
      </c>
      <c r="I606" s="31"/>
      <c r="J606" s="29">
        <v>0.03</v>
      </c>
      <c r="K606" s="32">
        <v>10872</v>
      </c>
      <c r="L606" s="32">
        <v>5980</v>
      </c>
      <c r="M606" s="24"/>
      <c r="N606" s="32">
        <v>12176.640000000001</v>
      </c>
      <c r="O606" s="32">
        <v>5479.4880000000003</v>
      </c>
      <c r="Q606" s="100"/>
      <c r="R606" s="100"/>
    </row>
    <row r="607" spans="1:18" s="17" customFormat="1" ht="18.75" customHeight="1" x14ac:dyDescent="0.25">
      <c r="A607" s="84" t="s">
        <v>1092</v>
      </c>
      <c r="B607" s="89"/>
      <c r="C607" s="89"/>
      <c r="D607" s="20"/>
      <c r="E607" s="20"/>
      <c r="F607" s="20"/>
      <c r="G607" s="20">
        <v>0</v>
      </c>
      <c r="H607" s="20"/>
      <c r="I607" s="20"/>
      <c r="J607" s="20"/>
      <c r="K607" s="20"/>
      <c r="L607" s="20"/>
      <c r="M607" s="23"/>
      <c r="N607" s="20"/>
      <c r="O607" s="84"/>
      <c r="Q607" s="100"/>
      <c r="R607" s="100"/>
    </row>
    <row r="608" spans="1:18" s="17" customFormat="1" ht="18.75" customHeight="1" x14ac:dyDescent="0.25">
      <c r="A608" s="43" t="s">
        <v>1093</v>
      </c>
      <c r="B608" s="44" t="s">
        <v>1094</v>
      </c>
      <c r="C608" s="36">
        <v>9099</v>
      </c>
      <c r="D608" s="37">
        <v>5005</v>
      </c>
      <c r="E608" s="38">
        <f t="shared" si="21"/>
        <v>0.55006044620287942</v>
      </c>
      <c r="F608" s="39">
        <v>0.02</v>
      </c>
      <c r="G608" s="40">
        <v>9281</v>
      </c>
      <c r="H608" s="41">
        <f t="shared" si="22"/>
        <v>5105.1110012089239</v>
      </c>
      <c r="I608" s="41"/>
      <c r="J608" s="39">
        <v>0.03</v>
      </c>
      <c r="K608" s="42">
        <v>9559</v>
      </c>
      <c r="L608" s="42">
        <v>5258</v>
      </c>
      <c r="M608" s="43"/>
      <c r="N608" s="42">
        <v>10706.080000000002</v>
      </c>
      <c r="O608" s="42">
        <v>4817.7360000000008</v>
      </c>
      <c r="Q608" s="100"/>
      <c r="R608" s="100"/>
    </row>
    <row r="609" spans="1:18" s="17" customFormat="1" ht="18.75" customHeight="1" x14ac:dyDescent="0.25">
      <c r="A609" s="24" t="s">
        <v>1095</v>
      </c>
      <c r="B609" s="25" t="s">
        <v>1096</v>
      </c>
      <c r="C609" s="26">
        <v>7737</v>
      </c>
      <c r="D609" s="27">
        <v>4256</v>
      </c>
      <c r="E609" s="28">
        <f t="shared" si="21"/>
        <v>0.55008401189091383</v>
      </c>
      <c r="F609" s="29">
        <v>0.02</v>
      </c>
      <c r="G609" s="30">
        <v>7892</v>
      </c>
      <c r="H609" s="31">
        <f t="shared" si="22"/>
        <v>4341.2630218430922</v>
      </c>
      <c r="I609" s="31"/>
      <c r="J609" s="29">
        <v>0.03</v>
      </c>
      <c r="K609" s="32">
        <v>8129</v>
      </c>
      <c r="L609" s="32">
        <v>4472</v>
      </c>
      <c r="M609" s="24"/>
      <c r="N609" s="32">
        <v>9104.4800000000014</v>
      </c>
      <c r="O609" s="32">
        <v>4097.0160000000005</v>
      </c>
      <c r="Q609" s="100"/>
      <c r="R609" s="100"/>
    </row>
    <row r="610" spans="1:18" s="17" customFormat="1" ht="18.75" customHeight="1" x14ac:dyDescent="0.25">
      <c r="A610" s="43" t="s">
        <v>1097</v>
      </c>
      <c r="B610" s="44" t="s">
        <v>1098</v>
      </c>
      <c r="C610" s="36">
        <v>9665</v>
      </c>
      <c r="D610" s="37">
        <v>5316</v>
      </c>
      <c r="E610" s="38">
        <f t="shared" si="21"/>
        <v>0.55002586652871188</v>
      </c>
      <c r="F610" s="39">
        <v>0.02</v>
      </c>
      <c r="G610" s="40">
        <v>9858</v>
      </c>
      <c r="H610" s="41">
        <f t="shared" si="22"/>
        <v>5422.1549922400418</v>
      </c>
      <c r="I610" s="41"/>
      <c r="J610" s="39">
        <v>0.03</v>
      </c>
      <c r="K610" s="42">
        <v>10154</v>
      </c>
      <c r="L610" s="42">
        <v>5585</v>
      </c>
      <c r="M610" s="43"/>
      <c r="N610" s="42">
        <v>11372.480000000001</v>
      </c>
      <c r="O610" s="42">
        <v>5117.6160000000009</v>
      </c>
      <c r="Q610" s="100"/>
      <c r="R610" s="100"/>
    </row>
    <row r="611" spans="1:18" s="17" customFormat="1" ht="18.75" customHeight="1" x14ac:dyDescent="0.25">
      <c r="A611" s="24" t="s">
        <v>1099</v>
      </c>
      <c r="B611" s="25" t="s">
        <v>1100</v>
      </c>
      <c r="C611" s="26">
        <v>8344</v>
      </c>
      <c r="D611" s="27">
        <v>4590</v>
      </c>
      <c r="E611" s="28">
        <f t="shared" si="21"/>
        <v>0.55009587727708531</v>
      </c>
      <c r="F611" s="29">
        <v>0.02</v>
      </c>
      <c r="G611" s="30">
        <v>8511</v>
      </c>
      <c r="H611" s="31">
        <f t="shared" si="22"/>
        <v>4681.8660115052735</v>
      </c>
      <c r="I611" s="31"/>
      <c r="J611" s="29">
        <v>0.03</v>
      </c>
      <c r="K611" s="32">
        <v>8766</v>
      </c>
      <c r="L611" s="32">
        <v>4822</v>
      </c>
      <c r="M611" s="24"/>
      <c r="N611" s="32">
        <v>9817.92</v>
      </c>
      <c r="O611" s="32">
        <v>4418.0640000000003</v>
      </c>
      <c r="Q611" s="100"/>
      <c r="R611" s="100"/>
    </row>
    <row r="612" spans="1:18" s="17" customFormat="1" ht="18.75" customHeight="1" x14ac:dyDescent="0.25">
      <c r="A612" s="43" t="s">
        <v>1101</v>
      </c>
      <c r="B612" s="44" t="s">
        <v>1102</v>
      </c>
      <c r="C612" s="36">
        <v>9665</v>
      </c>
      <c r="D612" s="37">
        <v>5316</v>
      </c>
      <c r="E612" s="38">
        <f t="shared" si="21"/>
        <v>0.55002586652871188</v>
      </c>
      <c r="F612" s="39">
        <v>0.02</v>
      </c>
      <c r="G612" s="40">
        <v>9858</v>
      </c>
      <c r="H612" s="41">
        <f t="shared" si="22"/>
        <v>5422.1549922400418</v>
      </c>
      <c r="I612" s="41"/>
      <c r="J612" s="39">
        <v>0.03</v>
      </c>
      <c r="K612" s="42">
        <v>10154</v>
      </c>
      <c r="L612" s="42">
        <v>5585</v>
      </c>
      <c r="M612" s="43"/>
      <c r="N612" s="42">
        <v>11372.480000000001</v>
      </c>
      <c r="O612" s="42">
        <v>5117.6160000000009</v>
      </c>
      <c r="Q612" s="100"/>
      <c r="R612" s="100"/>
    </row>
    <row r="613" spans="1:18" s="17" customFormat="1" ht="18.75" customHeight="1" x14ac:dyDescent="0.25">
      <c r="A613" s="24" t="s">
        <v>1103</v>
      </c>
      <c r="B613" s="25" t="s">
        <v>1104</v>
      </c>
      <c r="C613" s="26">
        <v>8300</v>
      </c>
      <c r="D613" s="27">
        <v>4565</v>
      </c>
      <c r="E613" s="28">
        <f t="shared" si="21"/>
        <v>0.55000000000000004</v>
      </c>
      <c r="F613" s="29">
        <v>0.02</v>
      </c>
      <c r="G613" s="30">
        <v>8466</v>
      </c>
      <c r="H613" s="31">
        <f t="shared" si="22"/>
        <v>4656.3</v>
      </c>
      <c r="I613" s="31"/>
      <c r="J613" s="29">
        <v>0.03</v>
      </c>
      <c r="K613" s="32">
        <v>8720</v>
      </c>
      <c r="L613" s="32">
        <v>4796</v>
      </c>
      <c r="M613" s="24"/>
      <c r="N613" s="32">
        <v>9766.4000000000015</v>
      </c>
      <c r="O613" s="32">
        <v>4394.880000000001</v>
      </c>
      <c r="Q613" s="100"/>
      <c r="R613" s="100"/>
    </row>
    <row r="614" spans="1:18" s="17" customFormat="1" ht="18.75" customHeight="1" x14ac:dyDescent="0.25">
      <c r="A614" s="43" t="s">
        <v>1105</v>
      </c>
      <c r="B614" s="44" t="s">
        <v>1106</v>
      </c>
      <c r="C614" s="36">
        <v>12432</v>
      </c>
      <c r="D614" s="37">
        <v>6838</v>
      </c>
      <c r="E614" s="38">
        <f t="shared" si="21"/>
        <v>0.55003217503217505</v>
      </c>
      <c r="F614" s="39">
        <v>0.02</v>
      </c>
      <c r="G614" s="40">
        <v>12681</v>
      </c>
      <c r="H614" s="41">
        <f t="shared" si="22"/>
        <v>6974.9580115830122</v>
      </c>
      <c r="I614" s="41"/>
      <c r="J614" s="39">
        <v>0.03</v>
      </c>
      <c r="K614" s="42">
        <v>13061</v>
      </c>
      <c r="L614" s="42">
        <v>7184</v>
      </c>
      <c r="M614" s="43"/>
      <c r="N614" s="42">
        <v>14628.320000000002</v>
      </c>
      <c r="O614" s="42">
        <v>6582.7440000000006</v>
      </c>
      <c r="Q614" s="100"/>
      <c r="R614" s="100"/>
    </row>
    <row r="615" spans="1:18" s="17" customFormat="1" ht="18.75" customHeight="1" x14ac:dyDescent="0.25">
      <c r="A615" s="24" t="s">
        <v>1107</v>
      </c>
      <c r="B615" s="25" t="s">
        <v>1108</v>
      </c>
      <c r="C615" s="26">
        <v>11026</v>
      </c>
      <c r="D615" s="27">
        <v>6065</v>
      </c>
      <c r="E615" s="28">
        <f t="shared" si="21"/>
        <v>0.55006348630509705</v>
      </c>
      <c r="F615" s="29">
        <v>0.02</v>
      </c>
      <c r="G615" s="30">
        <v>11247</v>
      </c>
      <c r="H615" s="31">
        <f t="shared" si="22"/>
        <v>6186.5640304734261</v>
      </c>
      <c r="I615" s="31"/>
      <c r="J615" s="29">
        <v>0.03</v>
      </c>
      <c r="K615" s="32">
        <v>11584</v>
      </c>
      <c r="L615" s="32">
        <v>6372</v>
      </c>
      <c r="M615" s="24"/>
      <c r="N615" s="32">
        <v>12974.080000000002</v>
      </c>
      <c r="O615" s="32">
        <v>5838.3360000000011</v>
      </c>
      <c r="Q615" s="100"/>
      <c r="R615" s="100"/>
    </row>
    <row r="616" spans="1:18" s="17" customFormat="1" ht="18.75" customHeight="1" x14ac:dyDescent="0.25">
      <c r="A616" s="84" t="s">
        <v>1109</v>
      </c>
      <c r="B616" s="51"/>
      <c r="C616" s="51"/>
      <c r="D616" s="20"/>
      <c r="E616" s="20"/>
      <c r="F616" s="20"/>
      <c r="G616" s="20">
        <v>0</v>
      </c>
      <c r="H616" s="20"/>
      <c r="I616" s="20"/>
      <c r="J616" s="20"/>
      <c r="K616" s="20"/>
      <c r="L616" s="20"/>
      <c r="M616" s="23"/>
      <c r="N616" s="20"/>
      <c r="O616" s="84"/>
      <c r="Q616" s="100"/>
      <c r="R616" s="100"/>
    </row>
    <row r="617" spans="1:18" s="17" customFormat="1" ht="18.75" customHeight="1" x14ac:dyDescent="0.25">
      <c r="A617" s="43" t="s">
        <v>1110</v>
      </c>
      <c r="B617" s="44" t="s">
        <v>1111</v>
      </c>
      <c r="C617" s="100">
        <v>11240</v>
      </c>
      <c r="D617" s="37">
        <v>6182</v>
      </c>
      <c r="E617" s="38">
        <f t="shared" si="21"/>
        <v>0.55000000000000004</v>
      </c>
      <c r="F617" s="39">
        <v>0.02</v>
      </c>
      <c r="G617" s="40">
        <v>11465</v>
      </c>
      <c r="H617" s="41">
        <f t="shared" si="22"/>
        <v>6305.7500000000009</v>
      </c>
      <c r="I617" s="92"/>
      <c r="J617" s="93">
        <v>0.03</v>
      </c>
      <c r="K617" s="42">
        <v>11809</v>
      </c>
      <c r="L617" s="42">
        <v>6495</v>
      </c>
      <c r="M617" s="43"/>
      <c r="N617" s="42">
        <v>13226.080000000002</v>
      </c>
      <c r="O617" s="42">
        <v>5951.7360000000008</v>
      </c>
      <c r="Q617" s="100"/>
      <c r="R617" s="100"/>
    </row>
    <row r="618" spans="1:18" s="17" customFormat="1" ht="18.75" customHeight="1" x14ac:dyDescent="0.25">
      <c r="A618" s="84" t="s">
        <v>1112</v>
      </c>
      <c r="B618" s="51"/>
      <c r="C618" s="51"/>
      <c r="D618" s="20"/>
      <c r="E618" s="20"/>
      <c r="F618" s="20"/>
      <c r="G618" s="20">
        <v>0</v>
      </c>
      <c r="H618" s="20"/>
      <c r="I618" s="20"/>
      <c r="J618" s="20"/>
      <c r="K618" s="20"/>
      <c r="L618" s="20"/>
      <c r="M618" s="20"/>
      <c r="N618" s="20"/>
      <c r="O618" s="84"/>
      <c r="Q618" s="100"/>
      <c r="R618" s="100"/>
    </row>
    <row r="619" spans="1:18" s="17" customFormat="1" ht="18.75" customHeight="1" x14ac:dyDescent="0.25">
      <c r="A619" s="24" t="s">
        <v>1113</v>
      </c>
      <c r="B619" s="25" t="s">
        <v>1114</v>
      </c>
      <c r="C619" s="26">
        <v>10155</v>
      </c>
      <c r="D619" s="27">
        <v>5586</v>
      </c>
      <c r="E619" s="28">
        <f t="shared" si="21"/>
        <v>0.55007385524372232</v>
      </c>
      <c r="F619" s="29">
        <v>0.02</v>
      </c>
      <c r="G619" s="30">
        <v>10358</v>
      </c>
      <c r="H619" s="31">
        <f t="shared" si="22"/>
        <v>5697.6649926144755</v>
      </c>
      <c r="I619" s="31"/>
      <c r="J619" s="29">
        <v>0.03</v>
      </c>
      <c r="K619" s="32">
        <v>10669</v>
      </c>
      <c r="L619" s="32">
        <v>5869</v>
      </c>
      <c r="M619" s="24"/>
      <c r="N619" s="32">
        <v>11949.28</v>
      </c>
      <c r="O619" s="32">
        <v>5377.1760000000004</v>
      </c>
      <c r="Q619" s="100"/>
      <c r="R619" s="100"/>
    </row>
    <row r="620" spans="1:18" s="17" customFormat="1" ht="18.75" customHeight="1" x14ac:dyDescent="0.25">
      <c r="A620" s="43" t="s">
        <v>1115</v>
      </c>
      <c r="B620" s="43" t="s">
        <v>1116</v>
      </c>
      <c r="C620" s="36">
        <v>615</v>
      </c>
      <c r="D620" s="37">
        <v>360</v>
      </c>
      <c r="E620" s="38">
        <f t="shared" si="21"/>
        <v>0.58536585365853655</v>
      </c>
      <c r="F620" s="93">
        <v>0.03</v>
      </c>
      <c r="G620" s="40">
        <v>633</v>
      </c>
      <c r="H620" s="41">
        <f t="shared" si="22"/>
        <v>370.53658536585363</v>
      </c>
      <c r="I620" s="41"/>
      <c r="J620" s="39">
        <v>0.03</v>
      </c>
      <c r="K620" s="42">
        <v>652</v>
      </c>
      <c r="L620" s="42">
        <v>382</v>
      </c>
      <c r="M620" s="43"/>
      <c r="N620" s="42">
        <v>704.16000000000008</v>
      </c>
      <c r="O620" s="42">
        <v>316.87200000000007</v>
      </c>
      <c r="Q620" s="100"/>
      <c r="R620" s="100"/>
    </row>
    <row r="621" spans="1:18" s="17" customFormat="1" ht="18.75" customHeight="1" x14ac:dyDescent="0.25">
      <c r="A621" s="84" t="s">
        <v>1117</v>
      </c>
      <c r="B621" s="51"/>
      <c r="C621" s="51"/>
      <c r="D621" s="20"/>
      <c r="E621" s="20"/>
      <c r="F621" s="20"/>
      <c r="G621" s="48">
        <v>0</v>
      </c>
      <c r="H621" s="49"/>
      <c r="I621" s="49"/>
      <c r="J621" s="20"/>
      <c r="K621" s="20"/>
      <c r="L621" s="20"/>
      <c r="M621" s="23"/>
      <c r="N621" s="20"/>
      <c r="O621" s="84"/>
      <c r="P621" s="101"/>
      <c r="Q621" s="100"/>
      <c r="R621" s="100"/>
    </row>
    <row r="622" spans="1:18" s="17" customFormat="1" ht="18.75" customHeight="1" x14ac:dyDescent="0.25">
      <c r="A622" s="24" t="s">
        <v>1118</v>
      </c>
      <c r="B622" s="25" t="s">
        <v>1119</v>
      </c>
      <c r="C622" s="26">
        <v>2988</v>
      </c>
      <c r="D622" s="27">
        <v>1644</v>
      </c>
      <c r="E622" s="28">
        <f t="shared" si="21"/>
        <v>0.55020080321285136</v>
      </c>
      <c r="F622" s="29">
        <v>0.02</v>
      </c>
      <c r="G622" s="30">
        <v>3048</v>
      </c>
      <c r="H622" s="31">
        <f t="shared" si="22"/>
        <v>1677.0120481927709</v>
      </c>
      <c r="I622" s="31"/>
      <c r="J622" s="29">
        <v>0.03</v>
      </c>
      <c r="K622" s="32">
        <v>3139</v>
      </c>
      <c r="L622" s="32">
        <v>1727</v>
      </c>
      <c r="M622" s="24"/>
      <c r="N622" s="32">
        <v>3515.6800000000003</v>
      </c>
      <c r="O622" s="32">
        <v>1582.0560000000003</v>
      </c>
      <c r="Q622" s="100"/>
      <c r="R622" s="100"/>
    </row>
    <row r="623" spans="1:18" s="17" customFormat="1" ht="18.75" customHeight="1" x14ac:dyDescent="0.25">
      <c r="A623" s="43" t="s">
        <v>1120</v>
      </c>
      <c r="B623" s="44" t="s">
        <v>1121</v>
      </c>
      <c r="C623" s="36">
        <v>3785</v>
      </c>
      <c r="D623" s="37">
        <v>2082</v>
      </c>
      <c r="E623" s="38">
        <f t="shared" si="21"/>
        <v>0.55006605019815058</v>
      </c>
      <c r="F623" s="39">
        <v>0.02</v>
      </c>
      <c r="G623" s="40">
        <v>3861</v>
      </c>
      <c r="H623" s="41">
        <f t="shared" si="22"/>
        <v>2123.8050198150595</v>
      </c>
      <c r="I623" s="41"/>
      <c r="J623" s="39">
        <v>0.03</v>
      </c>
      <c r="K623" s="42">
        <v>3977</v>
      </c>
      <c r="L623" s="42">
        <v>2188</v>
      </c>
      <c r="M623" s="43"/>
      <c r="N623" s="42">
        <v>4454.2400000000007</v>
      </c>
      <c r="O623" s="42">
        <v>2004.4080000000004</v>
      </c>
      <c r="Q623" s="100"/>
      <c r="R623" s="100"/>
    </row>
    <row r="624" spans="1:18" s="17" customFormat="1" ht="18.75" customHeight="1" x14ac:dyDescent="0.25">
      <c r="A624" s="24" t="s">
        <v>1122</v>
      </c>
      <c r="B624" s="25" t="s">
        <v>1123</v>
      </c>
      <c r="C624" s="26">
        <v>5093</v>
      </c>
      <c r="D624" s="27">
        <v>2802</v>
      </c>
      <c r="E624" s="28">
        <f t="shared" si="21"/>
        <v>0.55016689573924993</v>
      </c>
      <c r="F624" s="29">
        <v>0.02</v>
      </c>
      <c r="G624" s="30">
        <v>5195</v>
      </c>
      <c r="H624" s="31">
        <f t="shared" si="22"/>
        <v>2858.1170233654034</v>
      </c>
      <c r="I624" s="31"/>
      <c r="J624" s="29">
        <v>0.03</v>
      </c>
      <c r="K624" s="32">
        <v>5351</v>
      </c>
      <c r="L624" s="32">
        <v>2944</v>
      </c>
      <c r="M624" s="24"/>
      <c r="N624" s="32">
        <v>5993.1200000000008</v>
      </c>
      <c r="O624" s="32">
        <v>2696.9040000000005</v>
      </c>
      <c r="Q624" s="100"/>
      <c r="R624" s="100"/>
    </row>
    <row r="625" spans="1:51" s="17" customFormat="1" ht="18.75" customHeight="1" x14ac:dyDescent="0.25">
      <c r="A625" s="43" t="s">
        <v>1124</v>
      </c>
      <c r="B625" s="44" t="s">
        <v>1125</v>
      </c>
      <c r="C625" s="36">
        <v>6040</v>
      </c>
      <c r="D625" s="37">
        <v>3322</v>
      </c>
      <c r="E625" s="38">
        <f t="shared" si="21"/>
        <v>0.55000000000000004</v>
      </c>
      <c r="F625" s="39">
        <v>0.02</v>
      </c>
      <c r="G625" s="40">
        <v>6161</v>
      </c>
      <c r="H625" s="41">
        <f t="shared" si="22"/>
        <v>3388.55</v>
      </c>
      <c r="I625" s="41"/>
      <c r="J625" s="39">
        <v>0.03</v>
      </c>
      <c r="K625" s="42">
        <v>6346</v>
      </c>
      <c r="L625" s="42">
        <v>3490</v>
      </c>
      <c r="M625" s="43"/>
      <c r="N625" s="42">
        <v>7107.52</v>
      </c>
      <c r="O625" s="42">
        <v>3198.3840000000005</v>
      </c>
      <c r="Q625" s="100"/>
      <c r="R625" s="100"/>
    </row>
    <row r="626" spans="1:51" s="17" customFormat="1" ht="18.75" customHeight="1" x14ac:dyDescent="0.25">
      <c r="A626" s="84" t="s">
        <v>1126</v>
      </c>
      <c r="B626" s="51"/>
      <c r="C626" s="51"/>
      <c r="D626" s="20"/>
      <c r="E626" s="20"/>
      <c r="F626" s="20"/>
      <c r="G626" s="48">
        <v>0</v>
      </c>
      <c r="H626" s="49"/>
      <c r="I626" s="49"/>
      <c r="J626" s="23"/>
      <c r="K626" s="20"/>
      <c r="L626" s="20"/>
      <c r="M626" s="20"/>
      <c r="N626" s="20"/>
      <c r="O626" s="84"/>
      <c r="Q626" s="100"/>
      <c r="R626" s="100"/>
    </row>
    <row r="627" spans="1:51" s="17" customFormat="1" ht="18.75" customHeight="1" x14ac:dyDescent="0.25">
      <c r="A627" s="43" t="s">
        <v>1127</v>
      </c>
      <c r="B627" s="44" t="s">
        <v>1128</v>
      </c>
      <c r="C627" s="36">
        <v>836</v>
      </c>
      <c r="D627" s="54">
        <v>460</v>
      </c>
      <c r="E627" s="38">
        <f t="shared" si="21"/>
        <v>0.55023923444976075</v>
      </c>
      <c r="F627" s="93">
        <v>0.03</v>
      </c>
      <c r="G627" s="90">
        <v>861</v>
      </c>
      <c r="H627" s="92">
        <f t="shared" si="22"/>
        <v>473.75598086124398</v>
      </c>
      <c r="I627" s="92"/>
      <c r="J627" s="93">
        <v>0.03</v>
      </c>
      <c r="K627" s="42">
        <v>887</v>
      </c>
      <c r="L627" s="42">
        <v>488</v>
      </c>
      <c r="M627" s="43"/>
      <c r="N627" s="42">
        <v>957.96</v>
      </c>
      <c r="O627" s="42">
        <v>431.08200000000005</v>
      </c>
      <c r="Q627" s="100"/>
      <c r="R627" s="100"/>
    </row>
    <row r="628" spans="1:51" s="17" customFormat="1" ht="18.75" customHeight="1" x14ac:dyDescent="0.25">
      <c r="A628" s="24" t="s">
        <v>403</v>
      </c>
      <c r="B628" s="25" t="s">
        <v>404</v>
      </c>
      <c r="C628" s="26">
        <v>1948</v>
      </c>
      <c r="D628" s="27">
        <v>1072</v>
      </c>
      <c r="E628" s="28">
        <f t="shared" si="21"/>
        <v>0.55030800821355241</v>
      </c>
      <c r="F628" s="29">
        <v>0.03</v>
      </c>
      <c r="G628" s="30">
        <v>2006</v>
      </c>
      <c r="H628" s="31">
        <f t="shared" si="22"/>
        <v>1103.9178644763861</v>
      </c>
      <c r="I628" s="31"/>
      <c r="J628" s="29">
        <v>0.03</v>
      </c>
      <c r="K628" s="32">
        <v>2066</v>
      </c>
      <c r="L628" s="32">
        <v>1137</v>
      </c>
      <c r="M628" s="24"/>
      <c r="N628" s="32">
        <v>2231.2800000000002</v>
      </c>
      <c r="O628" s="32">
        <v>1004.0760000000001</v>
      </c>
      <c r="Q628" s="100"/>
      <c r="R628" s="100"/>
    </row>
    <row r="629" spans="1:51" s="102" customFormat="1" ht="18.75" customHeight="1" x14ac:dyDescent="0.25">
      <c r="A629" s="63" t="s">
        <v>405</v>
      </c>
      <c r="B629" s="67" t="s">
        <v>406</v>
      </c>
      <c r="C629" s="55"/>
      <c r="D629" s="68"/>
      <c r="E629" s="69"/>
      <c r="F629" s="70"/>
      <c r="G629" s="71"/>
      <c r="H629" s="72"/>
      <c r="I629" s="72"/>
      <c r="J629" s="70"/>
      <c r="K629" s="73">
        <v>4132</v>
      </c>
      <c r="L629" s="73">
        <v>2274</v>
      </c>
      <c r="M629" s="63"/>
      <c r="N629" s="73">
        <v>4462.5600000000004</v>
      </c>
      <c r="O629" s="73">
        <v>2008.1520000000003</v>
      </c>
      <c r="P629" s="17"/>
      <c r="Q629" s="100"/>
      <c r="R629" s="100"/>
      <c r="S629" s="17"/>
      <c r="T629" s="17"/>
      <c r="U629" s="17"/>
      <c r="V629" s="17"/>
      <c r="W629" s="17"/>
      <c r="X629" s="17"/>
      <c r="Y629" s="17"/>
      <c r="Z629" s="17"/>
      <c r="AA629" s="17"/>
      <c r="AB629" s="17"/>
      <c r="AC629" s="17"/>
      <c r="AD629" s="17"/>
      <c r="AE629" s="17"/>
      <c r="AF629" s="17"/>
      <c r="AG629" s="17"/>
      <c r="AH629" s="17"/>
      <c r="AI629" s="17"/>
      <c r="AJ629" s="17"/>
      <c r="AK629" s="17"/>
      <c r="AL629" s="17"/>
      <c r="AM629" s="17"/>
      <c r="AN629" s="17"/>
      <c r="AO629" s="17"/>
      <c r="AP629" s="17"/>
      <c r="AQ629" s="17"/>
      <c r="AR629" s="17"/>
      <c r="AS629" s="17"/>
      <c r="AT629" s="17"/>
      <c r="AU629" s="17"/>
      <c r="AV629" s="17"/>
      <c r="AW629" s="17"/>
      <c r="AX629" s="17"/>
      <c r="AY629" s="17"/>
    </row>
    <row r="630" spans="1:51" s="17" customFormat="1" ht="18.75" customHeight="1" x14ac:dyDescent="0.25">
      <c r="A630" s="24" t="s">
        <v>407</v>
      </c>
      <c r="B630" s="25" t="s">
        <v>408</v>
      </c>
      <c r="C630" s="26"/>
      <c r="D630" s="27"/>
      <c r="E630" s="28"/>
      <c r="F630" s="29"/>
      <c r="G630" s="30"/>
      <c r="H630" s="31"/>
      <c r="I630" s="31"/>
      <c r="J630" s="29"/>
      <c r="K630" s="32">
        <v>6198</v>
      </c>
      <c r="L630" s="32">
        <v>3411</v>
      </c>
      <c r="M630" s="24"/>
      <c r="N630" s="32">
        <v>6693.84</v>
      </c>
      <c r="O630" s="32">
        <v>3012.2280000000001</v>
      </c>
      <c r="Q630" s="100"/>
      <c r="R630" s="100"/>
    </row>
    <row r="631" spans="1:51" s="102" customFormat="1" ht="18.75" customHeight="1" x14ac:dyDescent="0.25">
      <c r="A631" s="63" t="s">
        <v>409</v>
      </c>
      <c r="B631" s="67" t="s">
        <v>410</v>
      </c>
      <c r="C631" s="55"/>
      <c r="D631" s="68"/>
      <c r="E631" s="69"/>
      <c r="F631" s="70"/>
      <c r="G631" s="71"/>
      <c r="H631" s="72"/>
      <c r="I631" s="72"/>
      <c r="J631" s="70"/>
      <c r="K631" s="73">
        <v>8264</v>
      </c>
      <c r="L631" s="73">
        <v>4548</v>
      </c>
      <c r="M631" s="63"/>
      <c r="N631" s="73">
        <v>8925.1200000000008</v>
      </c>
      <c r="O631" s="73">
        <v>4016.3040000000005</v>
      </c>
      <c r="P631" s="17"/>
      <c r="Q631" s="100"/>
      <c r="R631" s="100"/>
      <c r="S631" s="17"/>
      <c r="T631" s="17"/>
      <c r="U631" s="17"/>
      <c r="V631" s="17"/>
      <c r="W631" s="17"/>
      <c r="X631" s="17"/>
      <c r="Y631" s="17"/>
      <c r="Z631" s="17"/>
      <c r="AA631" s="17"/>
      <c r="AB631" s="17"/>
      <c r="AC631" s="17"/>
      <c r="AD631" s="17"/>
      <c r="AE631" s="17"/>
      <c r="AF631" s="17"/>
      <c r="AG631" s="17"/>
      <c r="AH631" s="17"/>
      <c r="AI631" s="17"/>
      <c r="AJ631" s="17"/>
      <c r="AK631" s="17"/>
      <c r="AL631" s="17"/>
      <c r="AM631" s="17"/>
      <c r="AN631" s="17"/>
      <c r="AO631" s="17"/>
      <c r="AP631" s="17"/>
      <c r="AQ631" s="17"/>
      <c r="AR631" s="17"/>
      <c r="AS631" s="17"/>
      <c r="AT631" s="17"/>
      <c r="AU631" s="17"/>
      <c r="AV631" s="17"/>
      <c r="AW631" s="17"/>
      <c r="AX631" s="17"/>
      <c r="AY631" s="17"/>
    </row>
    <row r="632" spans="1:51" s="17" customFormat="1" ht="18.75" customHeight="1" x14ac:dyDescent="0.25">
      <c r="A632" s="24" t="s">
        <v>411</v>
      </c>
      <c r="B632" s="25" t="s">
        <v>412</v>
      </c>
      <c r="C632" s="26"/>
      <c r="D632" s="27"/>
      <c r="E632" s="28"/>
      <c r="F632" s="29"/>
      <c r="G632" s="30"/>
      <c r="H632" s="31"/>
      <c r="I632" s="31"/>
      <c r="J632" s="29"/>
      <c r="K632" s="32">
        <v>10330</v>
      </c>
      <c r="L632" s="32">
        <v>5685</v>
      </c>
      <c r="M632" s="24"/>
      <c r="N632" s="32">
        <v>11156.400000000001</v>
      </c>
      <c r="O632" s="32">
        <v>5020.380000000001</v>
      </c>
      <c r="Q632" s="100"/>
      <c r="R632" s="100"/>
    </row>
    <row r="633" spans="1:51" s="102" customFormat="1" ht="18.75" customHeight="1" x14ac:dyDescent="0.25">
      <c r="A633" s="63" t="s">
        <v>413</v>
      </c>
      <c r="B633" s="67" t="s">
        <v>414</v>
      </c>
      <c r="C633" s="55"/>
      <c r="D633" s="68"/>
      <c r="E633" s="69"/>
      <c r="F633" s="70"/>
      <c r="G633" s="71"/>
      <c r="H633" s="72"/>
      <c r="I633" s="72"/>
      <c r="J633" s="70"/>
      <c r="K633" s="73">
        <v>12396</v>
      </c>
      <c r="L633" s="73">
        <v>6822</v>
      </c>
      <c r="M633" s="63"/>
      <c r="N633" s="73">
        <v>13387.68</v>
      </c>
      <c r="O633" s="73">
        <v>6024.4560000000001</v>
      </c>
      <c r="P633" s="17"/>
      <c r="Q633" s="100"/>
      <c r="R633" s="100"/>
      <c r="S633" s="17"/>
      <c r="T633" s="17"/>
      <c r="U633" s="17"/>
      <c r="V633" s="17"/>
      <c r="W633" s="17"/>
      <c r="X633" s="17"/>
      <c r="Y633" s="17"/>
      <c r="Z633" s="17"/>
      <c r="AA633" s="17"/>
      <c r="AB633" s="17"/>
      <c r="AC633" s="17"/>
      <c r="AD633" s="17"/>
      <c r="AE633" s="17"/>
      <c r="AF633" s="17"/>
      <c r="AG633" s="17"/>
      <c r="AH633" s="17"/>
      <c r="AI633" s="17"/>
      <c r="AJ633" s="17"/>
      <c r="AK633" s="17"/>
      <c r="AL633" s="17"/>
      <c r="AM633" s="17"/>
      <c r="AN633" s="17"/>
      <c r="AO633" s="17"/>
      <c r="AP633" s="17"/>
      <c r="AQ633" s="17"/>
      <c r="AR633" s="17"/>
      <c r="AS633" s="17"/>
      <c r="AT633" s="17"/>
      <c r="AU633" s="17"/>
      <c r="AV633" s="17"/>
      <c r="AW633" s="17"/>
      <c r="AX633" s="17"/>
      <c r="AY633" s="17"/>
    </row>
    <row r="634" spans="1:51" s="17" customFormat="1" ht="18.75" customHeight="1" x14ac:dyDescent="0.25">
      <c r="A634" s="78" t="s">
        <v>425</v>
      </c>
      <c r="B634" s="25" t="s">
        <v>1129</v>
      </c>
      <c r="C634" s="26">
        <v>2682</v>
      </c>
      <c r="D634" s="27">
        <v>1476</v>
      </c>
      <c r="E634" s="28">
        <f t="shared" si="21"/>
        <v>0.55033557046979864</v>
      </c>
      <c r="F634" s="29">
        <v>0.03</v>
      </c>
      <c r="G634" s="30">
        <v>2762</v>
      </c>
      <c r="H634" s="31">
        <f t="shared" si="22"/>
        <v>1520.0268456375838</v>
      </c>
      <c r="I634" s="31"/>
      <c r="J634" s="29">
        <v>0.03</v>
      </c>
      <c r="K634" s="32">
        <v>2845</v>
      </c>
      <c r="L634" s="32">
        <v>1566</v>
      </c>
      <c r="M634" s="24"/>
      <c r="N634" s="32">
        <v>3072.6000000000004</v>
      </c>
      <c r="O634" s="32">
        <v>1382.6700000000003</v>
      </c>
      <c r="Q634" s="100"/>
      <c r="R634" s="100"/>
    </row>
    <row r="635" spans="1:51" s="74" customFormat="1" ht="18.75" customHeight="1" x14ac:dyDescent="0.25">
      <c r="A635" s="79" t="s">
        <v>427</v>
      </c>
      <c r="B635" s="67" t="s">
        <v>428</v>
      </c>
      <c r="C635" s="55"/>
      <c r="D635" s="68"/>
      <c r="E635" s="69">
        <v>0.55000000000000004</v>
      </c>
      <c r="F635" s="70">
        <v>0.03</v>
      </c>
      <c r="G635" s="71"/>
      <c r="H635" s="72"/>
      <c r="I635" s="72"/>
      <c r="J635" s="70">
        <v>0.03</v>
      </c>
      <c r="K635" s="73">
        <v>5690</v>
      </c>
      <c r="L635" s="73">
        <v>3132</v>
      </c>
      <c r="M635" s="63"/>
      <c r="N635" s="73">
        <v>6145.2000000000007</v>
      </c>
      <c r="O635" s="73">
        <v>2765.3400000000006</v>
      </c>
      <c r="Q635" s="100"/>
      <c r="R635" s="176"/>
    </row>
    <row r="636" spans="1:51" s="17" customFormat="1" ht="18.75" customHeight="1" x14ac:dyDescent="0.25">
      <c r="A636" s="78" t="s">
        <v>429</v>
      </c>
      <c r="B636" s="25" t="s">
        <v>430</v>
      </c>
      <c r="C636" s="26"/>
      <c r="D636" s="27"/>
      <c r="E636" s="28">
        <v>0.55000000000000004</v>
      </c>
      <c r="F636" s="29">
        <v>0.03</v>
      </c>
      <c r="G636" s="30"/>
      <c r="H636" s="31"/>
      <c r="I636" s="31"/>
      <c r="J636" s="29">
        <v>0.03</v>
      </c>
      <c r="K636" s="32">
        <v>8535</v>
      </c>
      <c r="L636" s="32">
        <v>4698</v>
      </c>
      <c r="M636" s="24"/>
      <c r="N636" s="32">
        <v>9217.8000000000011</v>
      </c>
      <c r="O636" s="32">
        <v>4148.01</v>
      </c>
      <c r="Q636" s="100"/>
      <c r="R636" s="100"/>
    </row>
    <row r="637" spans="1:51" s="74" customFormat="1" ht="18.75" customHeight="1" x14ac:dyDescent="0.25">
      <c r="A637" s="79" t="s">
        <v>431</v>
      </c>
      <c r="B637" s="67" t="s">
        <v>432</v>
      </c>
      <c r="C637" s="55"/>
      <c r="D637" s="68"/>
      <c r="E637" s="69">
        <v>0.55000000000000004</v>
      </c>
      <c r="F637" s="70">
        <v>0.03</v>
      </c>
      <c r="G637" s="71"/>
      <c r="H637" s="72"/>
      <c r="I637" s="72"/>
      <c r="J637" s="70">
        <v>0.03</v>
      </c>
      <c r="K637" s="73">
        <v>11380</v>
      </c>
      <c r="L637" s="73">
        <v>6264</v>
      </c>
      <c r="M637" s="63"/>
      <c r="N637" s="73">
        <v>12290.400000000001</v>
      </c>
      <c r="O637" s="73">
        <v>5530.6800000000012</v>
      </c>
      <c r="Q637" s="100"/>
      <c r="R637" s="176"/>
    </row>
    <row r="638" spans="1:51" s="17" customFormat="1" ht="18.75" customHeight="1" x14ac:dyDescent="0.25">
      <c r="A638" s="78" t="s">
        <v>433</v>
      </c>
      <c r="B638" s="25" t="s">
        <v>434</v>
      </c>
      <c r="C638" s="26"/>
      <c r="D638" s="27"/>
      <c r="E638" s="28">
        <v>0.55000000000000004</v>
      </c>
      <c r="F638" s="29">
        <v>0.03</v>
      </c>
      <c r="G638" s="30"/>
      <c r="H638" s="31"/>
      <c r="I638" s="31"/>
      <c r="J638" s="29">
        <v>0.03</v>
      </c>
      <c r="K638" s="32">
        <v>14225</v>
      </c>
      <c r="L638" s="32">
        <v>7830</v>
      </c>
      <c r="M638" s="24"/>
      <c r="N638" s="32">
        <v>15363.000000000002</v>
      </c>
      <c r="O638" s="32">
        <v>6913.3500000000013</v>
      </c>
      <c r="Q638" s="100"/>
      <c r="R638" s="100"/>
    </row>
    <row r="639" spans="1:51" s="74" customFormat="1" ht="18.75" customHeight="1" x14ac:dyDescent="0.25">
      <c r="A639" s="79" t="s">
        <v>435</v>
      </c>
      <c r="B639" s="67" t="s">
        <v>436</v>
      </c>
      <c r="C639" s="55"/>
      <c r="D639" s="68"/>
      <c r="E639" s="69">
        <v>0.55000000000000004</v>
      </c>
      <c r="F639" s="70">
        <v>0.03</v>
      </c>
      <c r="G639" s="71"/>
      <c r="H639" s="72"/>
      <c r="I639" s="72"/>
      <c r="J639" s="70">
        <v>0.03</v>
      </c>
      <c r="K639" s="73">
        <v>17070</v>
      </c>
      <c r="L639" s="73">
        <v>9396</v>
      </c>
      <c r="M639" s="63"/>
      <c r="N639" s="73">
        <v>18435.600000000002</v>
      </c>
      <c r="O639" s="73">
        <v>8296.02</v>
      </c>
      <c r="Q639" s="100"/>
      <c r="R639" s="176"/>
    </row>
    <row r="640" spans="1:51" s="17" customFormat="1" ht="18.75" customHeight="1" x14ac:dyDescent="0.25">
      <c r="A640" s="63" t="s">
        <v>1130</v>
      </c>
      <c r="B640" s="44" t="s">
        <v>1131</v>
      </c>
      <c r="C640" s="36">
        <v>3118</v>
      </c>
      <c r="D640" s="37">
        <v>1715</v>
      </c>
      <c r="E640" s="38">
        <f t="shared" si="21"/>
        <v>0.55003207184092362</v>
      </c>
      <c r="F640" s="39">
        <v>0.03</v>
      </c>
      <c r="G640" s="40">
        <v>3212</v>
      </c>
      <c r="H640" s="41">
        <f t="shared" si="22"/>
        <v>1766.7030147530468</v>
      </c>
      <c r="I640" s="41"/>
      <c r="J640" s="39">
        <v>0.03</v>
      </c>
      <c r="K640" s="42">
        <v>3308</v>
      </c>
      <c r="L640" s="42">
        <v>1820</v>
      </c>
      <c r="M640" s="43"/>
      <c r="N640" s="42">
        <v>3572.6400000000003</v>
      </c>
      <c r="O640" s="42">
        <v>1607.6880000000001</v>
      </c>
      <c r="Q640" s="100"/>
      <c r="R640" s="100"/>
    </row>
    <row r="641" spans="1:18" s="17" customFormat="1" ht="18.75" customHeight="1" x14ac:dyDescent="0.25">
      <c r="A641" s="24" t="s">
        <v>827</v>
      </c>
      <c r="B641" s="25" t="s">
        <v>1132</v>
      </c>
      <c r="C641" s="26">
        <v>504</v>
      </c>
      <c r="D641" s="27">
        <v>278</v>
      </c>
      <c r="E641" s="28">
        <f t="shared" si="21"/>
        <v>0.55158730158730163</v>
      </c>
      <c r="F641" s="29">
        <v>0.03</v>
      </c>
      <c r="G641" s="30">
        <v>519</v>
      </c>
      <c r="H641" s="31">
        <f t="shared" si="22"/>
        <v>286.27380952380952</v>
      </c>
      <c r="I641" s="31"/>
      <c r="J641" s="29">
        <v>0.03</v>
      </c>
      <c r="K641" s="32">
        <v>535</v>
      </c>
      <c r="L641" s="32">
        <v>295</v>
      </c>
      <c r="M641" s="24"/>
      <c r="N641" s="32">
        <v>577.80000000000007</v>
      </c>
      <c r="O641" s="32">
        <v>260.01000000000005</v>
      </c>
      <c r="Q641" s="100"/>
      <c r="R641" s="100"/>
    </row>
    <row r="642" spans="1:18" s="17" customFormat="1" ht="18.75" customHeight="1" x14ac:dyDescent="0.25">
      <c r="A642" s="63" t="s">
        <v>1133</v>
      </c>
      <c r="B642" s="44" t="s">
        <v>1134</v>
      </c>
      <c r="C642" s="36">
        <v>1148</v>
      </c>
      <c r="D642" s="37">
        <v>632</v>
      </c>
      <c r="E642" s="38">
        <f t="shared" si="21"/>
        <v>0.55052264808362372</v>
      </c>
      <c r="F642" s="39">
        <v>0.03</v>
      </c>
      <c r="G642" s="40">
        <v>1182</v>
      </c>
      <c r="H642" s="41">
        <f t="shared" si="22"/>
        <v>650.71777003484328</v>
      </c>
      <c r="I642" s="41"/>
      <c r="J642" s="39">
        <v>0.03</v>
      </c>
      <c r="K642" s="42">
        <v>1217</v>
      </c>
      <c r="L642" s="42">
        <v>670</v>
      </c>
      <c r="M642" s="43"/>
      <c r="N642" s="42">
        <v>1314.3600000000001</v>
      </c>
      <c r="O642" s="42">
        <v>591.4620000000001</v>
      </c>
      <c r="Q642" s="100"/>
      <c r="R642" s="100"/>
    </row>
    <row r="643" spans="1:18" s="17" customFormat="1" ht="18.75" customHeight="1" x14ac:dyDescent="0.25">
      <c r="A643" s="24" t="s">
        <v>1135</v>
      </c>
      <c r="B643" s="25" t="s">
        <v>1136</v>
      </c>
      <c r="C643" s="26">
        <v>932</v>
      </c>
      <c r="D643" s="27">
        <v>513</v>
      </c>
      <c r="E643" s="28">
        <f t="shared" si="21"/>
        <v>0.55042918454935619</v>
      </c>
      <c r="F643" s="29">
        <v>0.03</v>
      </c>
      <c r="G643" s="30">
        <v>960</v>
      </c>
      <c r="H643" s="31">
        <f t="shared" si="22"/>
        <v>528.41201716738192</v>
      </c>
      <c r="I643" s="31"/>
      <c r="J643" s="29">
        <v>0.03</v>
      </c>
      <c r="K643" s="32">
        <v>989</v>
      </c>
      <c r="L643" s="32">
        <v>544</v>
      </c>
      <c r="M643" s="24"/>
      <c r="N643" s="32">
        <v>1068.1200000000001</v>
      </c>
      <c r="O643" s="32">
        <v>480.65400000000005</v>
      </c>
      <c r="Q643" s="100"/>
      <c r="R643" s="100"/>
    </row>
    <row r="644" spans="1:18" s="17" customFormat="1" ht="18.75" customHeight="1" x14ac:dyDescent="0.3">
      <c r="A644" s="103" t="s">
        <v>829</v>
      </c>
      <c r="B644" s="44" t="s">
        <v>1137</v>
      </c>
      <c r="C644" s="36">
        <v>2453</v>
      </c>
      <c r="D644" s="37">
        <v>1302</v>
      </c>
      <c r="E644" s="38">
        <f t="shared" si="21"/>
        <v>0.53077863840195683</v>
      </c>
      <c r="F644" s="39">
        <v>0.03</v>
      </c>
      <c r="G644" s="40">
        <v>2527</v>
      </c>
      <c r="H644" s="41">
        <f t="shared" si="22"/>
        <v>1341.2776192417448</v>
      </c>
      <c r="I644" s="41"/>
      <c r="J644" s="39">
        <v>0.03</v>
      </c>
      <c r="K644" s="42">
        <v>2603</v>
      </c>
      <c r="L644" s="42">
        <v>1382</v>
      </c>
      <c r="M644" s="43"/>
      <c r="N644" s="42">
        <v>2811.2400000000002</v>
      </c>
      <c r="O644" s="42">
        <v>1265.0580000000002</v>
      </c>
      <c r="Q644" s="100"/>
      <c r="R644" s="100"/>
    </row>
    <row r="645" spans="1:18" s="17" customFormat="1" ht="18.75" customHeight="1" x14ac:dyDescent="0.25">
      <c r="A645" s="24" t="s">
        <v>373</v>
      </c>
      <c r="B645" s="25" t="s">
        <v>1138</v>
      </c>
      <c r="C645" s="26">
        <v>144</v>
      </c>
      <c r="D645" s="27">
        <v>80</v>
      </c>
      <c r="E645" s="28">
        <f t="shared" si="21"/>
        <v>0.55555555555555558</v>
      </c>
      <c r="F645" s="29">
        <v>0.03</v>
      </c>
      <c r="G645" s="30">
        <v>148</v>
      </c>
      <c r="H645" s="31">
        <f t="shared" si="22"/>
        <v>82.222222222222229</v>
      </c>
      <c r="I645" s="31"/>
      <c r="J645" s="29">
        <v>0.03</v>
      </c>
      <c r="K645" s="32">
        <v>152</v>
      </c>
      <c r="L645" s="32">
        <v>84</v>
      </c>
      <c r="M645" s="24"/>
      <c r="N645" s="32">
        <v>164.16000000000003</v>
      </c>
      <c r="O645" s="32">
        <v>73.872000000000014</v>
      </c>
      <c r="Q645" s="100"/>
      <c r="R645" s="100"/>
    </row>
    <row r="646" spans="1:18" s="17" customFormat="1" ht="18.75" customHeight="1" x14ac:dyDescent="0.25">
      <c r="A646" s="63" t="s">
        <v>1139</v>
      </c>
      <c r="B646" s="44" t="s">
        <v>1140</v>
      </c>
      <c r="C646" s="36">
        <v>292</v>
      </c>
      <c r="D646" s="37">
        <v>161</v>
      </c>
      <c r="E646" s="38">
        <f t="shared" si="21"/>
        <v>0.55136986301369861</v>
      </c>
      <c r="F646" s="39">
        <v>0.03</v>
      </c>
      <c r="G646" s="40">
        <v>301</v>
      </c>
      <c r="H646" s="41">
        <f t="shared" si="22"/>
        <v>165.9623287671233</v>
      </c>
      <c r="I646" s="41"/>
      <c r="J646" s="39">
        <v>0.03</v>
      </c>
      <c r="K646" s="42">
        <v>310</v>
      </c>
      <c r="L646" s="42">
        <v>171</v>
      </c>
      <c r="M646" s="43"/>
      <c r="N646" s="42">
        <v>334.8</v>
      </c>
      <c r="O646" s="42">
        <v>150.66</v>
      </c>
      <c r="Q646" s="100"/>
      <c r="R646" s="100"/>
    </row>
    <row r="647" spans="1:18" s="17" customFormat="1" ht="18.75" customHeight="1" x14ac:dyDescent="0.25">
      <c r="A647" s="24" t="s">
        <v>369</v>
      </c>
      <c r="B647" s="25" t="s">
        <v>1141</v>
      </c>
      <c r="C647" s="26">
        <v>1484</v>
      </c>
      <c r="D647" s="27">
        <f>+C647*0.55</f>
        <v>816.2</v>
      </c>
      <c r="E647" s="28">
        <f t="shared" si="21"/>
        <v>0.55000000000000004</v>
      </c>
      <c r="F647" s="29">
        <v>0.03</v>
      </c>
      <c r="G647" s="30">
        <v>1529</v>
      </c>
      <c r="H647" s="31">
        <f t="shared" si="22"/>
        <v>840.95</v>
      </c>
      <c r="I647" s="31"/>
      <c r="J647" s="29">
        <v>0.03</v>
      </c>
      <c r="K647" s="32">
        <v>1575</v>
      </c>
      <c r="L647" s="32">
        <v>866</v>
      </c>
      <c r="M647" s="24"/>
      <c r="N647" s="32">
        <v>1701</v>
      </c>
      <c r="O647" s="32">
        <v>765.45</v>
      </c>
      <c r="Q647" s="100"/>
      <c r="R647" s="100"/>
    </row>
    <row r="648" spans="1:18" s="17" customFormat="1" ht="18.75" customHeight="1" x14ac:dyDescent="0.25">
      <c r="A648" s="43" t="s">
        <v>1142</v>
      </c>
      <c r="B648" s="44" t="s">
        <v>1143</v>
      </c>
      <c r="C648" s="36">
        <v>404</v>
      </c>
      <c r="D648" s="37">
        <v>223</v>
      </c>
      <c r="E648" s="38">
        <f t="shared" si="21"/>
        <v>0.55198019801980203</v>
      </c>
      <c r="F648" s="39">
        <v>0.03</v>
      </c>
      <c r="G648" s="40">
        <v>416</v>
      </c>
      <c r="H648" s="41">
        <f t="shared" si="22"/>
        <v>229.62376237623764</v>
      </c>
      <c r="I648" s="41"/>
      <c r="J648" s="39">
        <v>0.03</v>
      </c>
      <c r="K648" s="42">
        <v>428</v>
      </c>
      <c r="L648" s="42">
        <v>236</v>
      </c>
      <c r="M648" s="43"/>
      <c r="N648" s="42">
        <v>462.24</v>
      </c>
      <c r="O648" s="42">
        <v>208.00800000000001</v>
      </c>
      <c r="Q648" s="100"/>
      <c r="R648" s="100"/>
    </row>
    <row r="649" spans="1:18" s="17" customFormat="1" ht="18.75" customHeight="1" x14ac:dyDescent="0.25">
      <c r="A649" s="24" t="s">
        <v>1144</v>
      </c>
      <c r="B649" s="25" t="s">
        <v>1145</v>
      </c>
      <c r="C649" s="26">
        <v>894</v>
      </c>
      <c r="D649" s="27">
        <v>492</v>
      </c>
      <c r="E649" s="28">
        <f t="shared" si="21"/>
        <v>0.55033557046979864</v>
      </c>
      <c r="F649" s="29">
        <v>0.03</v>
      </c>
      <c r="G649" s="30">
        <v>921</v>
      </c>
      <c r="H649" s="31">
        <f t="shared" si="22"/>
        <v>506.85906040268452</v>
      </c>
      <c r="I649" s="31"/>
      <c r="J649" s="29">
        <v>0.03</v>
      </c>
      <c r="K649" s="32">
        <v>949</v>
      </c>
      <c r="L649" s="32">
        <v>522</v>
      </c>
      <c r="M649" s="24"/>
      <c r="N649" s="32">
        <v>1024.92</v>
      </c>
      <c r="O649" s="32">
        <v>461.21400000000006</v>
      </c>
      <c r="Q649" s="100"/>
      <c r="R649" s="100"/>
    </row>
    <row r="650" spans="1:18" s="17" customFormat="1" ht="18.75" customHeight="1" x14ac:dyDescent="0.25">
      <c r="A650" s="63" t="s">
        <v>1146</v>
      </c>
      <c r="B650" s="44" t="s">
        <v>1147</v>
      </c>
      <c r="C650" s="36">
        <v>945</v>
      </c>
      <c r="D650" s="37">
        <v>520</v>
      </c>
      <c r="E650" s="38">
        <f t="shared" si="21"/>
        <v>0.55026455026455023</v>
      </c>
      <c r="F650" s="39">
        <v>0.03</v>
      </c>
      <c r="G650" s="40">
        <v>973</v>
      </c>
      <c r="H650" s="41">
        <f t="shared" si="22"/>
        <v>535.40740740740739</v>
      </c>
      <c r="I650" s="41"/>
      <c r="J650" s="39">
        <v>0.03</v>
      </c>
      <c r="K650" s="42">
        <v>1002</v>
      </c>
      <c r="L650" s="42">
        <v>551</v>
      </c>
      <c r="M650" s="43"/>
      <c r="N650" s="42">
        <v>1082.1600000000001</v>
      </c>
      <c r="O650" s="42">
        <v>486.97200000000004</v>
      </c>
      <c r="Q650" s="100"/>
      <c r="R650" s="100"/>
    </row>
    <row r="651" spans="1:18" s="17" customFormat="1" ht="18.75" customHeight="1" x14ac:dyDescent="0.25">
      <c r="A651" s="24" t="s">
        <v>1148</v>
      </c>
      <c r="B651" s="25" t="s">
        <v>1149</v>
      </c>
      <c r="C651" s="26">
        <v>1110</v>
      </c>
      <c r="D651" s="27">
        <v>611</v>
      </c>
      <c r="E651" s="28">
        <f t="shared" si="21"/>
        <v>0.55045045045045049</v>
      </c>
      <c r="F651" s="29">
        <v>0.03</v>
      </c>
      <c r="G651" s="30">
        <v>1143</v>
      </c>
      <c r="H651" s="31">
        <f t="shared" si="22"/>
        <v>629.16486486486497</v>
      </c>
      <c r="I651" s="31"/>
      <c r="J651" s="29">
        <v>0.03</v>
      </c>
      <c r="K651" s="32">
        <v>1177</v>
      </c>
      <c r="L651" s="32">
        <v>648</v>
      </c>
      <c r="M651" s="24"/>
      <c r="N651" s="32">
        <v>1271.1600000000001</v>
      </c>
      <c r="O651" s="32">
        <v>572.02200000000005</v>
      </c>
      <c r="Q651" s="100"/>
      <c r="R651" s="100"/>
    </row>
    <row r="652" spans="1:18" s="17" customFormat="1" ht="18.75" customHeight="1" x14ac:dyDescent="0.25">
      <c r="A652" s="63" t="s">
        <v>1150</v>
      </c>
      <c r="B652" s="44" t="s">
        <v>1151</v>
      </c>
      <c r="C652" s="36">
        <v>1185</v>
      </c>
      <c r="D652" s="37">
        <v>652</v>
      </c>
      <c r="E652" s="38">
        <f t="shared" si="21"/>
        <v>0.55021097046413503</v>
      </c>
      <c r="F652" s="39">
        <v>0.03</v>
      </c>
      <c r="G652" s="40">
        <v>1221</v>
      </c>
      <c r="H652" s="41">
        <f t="shared" si="22"/>
        <v>671.80759493670882</v>
      </c>
      <c r="I652" s="41"/>
      <c r="J652" s="39">
        <v>0.03</v>
      </c>
      <c r="K652" s="42">
        <v>1258</v>
      </c>
      <c r="L652" s="42">
        <v>692</v>
      </c>
      <c r="M652" s="43"/>
      <c r="N652" s="42">
        <v>1358.64</v>
      </c>
      <c r="O652" s="42">
        <v>611.38800000000003</v>
      </c>
      <c r="Q652" s="100"/>
      <c r="R652" s="100"/>
    </row>
    <row r="653" spans="1:18" s="17" customFormat="1" ht="18.75" customHeight="1" x14ac:dyDescent="0.25">
      <c r="A653" s="24" t="s">
        <v>1152</v>
      </c>
      <c r="B653" s="25" t="s">
        <v>1153</v>
      </c>
      <c r="C653" s="26">
        <v>1552</v>
      </c>
      <c r="D653" s="27">
        <v>854</v>
      </c>
      <c r="E653" s="28">
        <f t="shared" si="21"/>
        <v>0.55025773195876293</v>
      </c>
      <c r="F653" s="29">
        <v>0.03</v>
      </c>
      <c r="G653" s="30">
        <v>1599</v>
      </c>
      <c r="H653" s="31">
        <f t="shared" si="22"/>
        <v>879.86211340206194</v>
      </c>
      <c r="I653" s="31"/>
      <c r="J653" s="29">
        <v>0.03</v>
      </c>
      <c r="K653" s="32">
        <v>1647</v>
      </c>
      <c r="L653" s="32">
        <v>906</v>
      </c>
      <c r="M653" s="24"/>
      <c r="N653" s="32">
        <v>1778.7600000000002</v>
      </c>
      <c r="O653" s="32">
        <v>800.44200000000012</v>
      </c>
      <c r="Q653" s="100"/>
      <c r="R653" s="100"/>
    </row>
    <row r="654" spans="1:18" s="17" customFormat="1" ht="18.75" customHeight="1" x14ac:dyDescent="0.25">
      <c r="A654" s="63" t="s">
        <v>1154</v>
      </c>
      <c r="B654" s="44" t="s">
        <v>1155</v>
      </c>
      <c r="C654" s="36">
        <v>1777</v>
      </c>
      <c r="D654" s="37">
        <v>978</v>
      </c>
      <c r="E654" s="38">
        <f t="shared" si="21"/>
        <v>0.55036578503095102</v>
      </c>
      <c r="F654" s="39">
        <v>0.03</v>
      </c>
      <c r="G654" s="40">
        <v>1830</v>
      </c>
      <c r="H654" s="41">
        <f t="shared" si="22"/>
        <v>1007.1693866066404</v>
      </c>
      <c r="I654" s="41"/>
      <c r="J654" s="39">
        <v>0.03</v>
      </c>
      <c r="K654" s="42">
        <v>1885</v>
      </c>
      <c r="L654" s="42">
        <v>1037</v>
      </c>
      <c r="M654" s="43"/>
      <c r="N654" s="42">
        <v>2035.8000000000002</v>
      </c>
      <c r="O654" s="42">
        <v>916.11000000000013</v>
      </c>
      <c r="Q654" s="100"/>
      <c r="R654" s="100"/>
    </row>
    <row r="655" spans="1:18" s="17" customFormat="1" ht="18.75" customHeight="1" x14ac:dyDescent="0.25">
      <c r="A655" s="24" t="s">
        <v>1156</v>
      </c>
      <c r="B655" s="25" t="s">
        <v>1157</v>
      </c>
      <c r="C655" s="26">
        <v>1916</v>
      </c>
      <c r="D655" s="27">
        <v>1054</v>
      </c>
      <c r="E655" s="28">
        <f t="shared" si="21"/>
        <v>0.55010438413361173</v>
      </c>
      <c r="F655" s="29">
        <v>0.03</v>
      </c>
      <c r="G655" s="30">
        <v>1973</v>
      </c>
      <c r="H655" s="31">
        <f t="shared" si="22"/>
        <v>1085.355949895616</v>
      </c>
      <c r="I655" s="31"/>
      <c r="J655" s="29">
        <v>0.03</v>
      </c>
      <c r="K655" s="32">
        <v>2032</v>
      </c>
      <c r="L655" s="32">
        <v>1118</v>
      </c>
      <c r="M655" s="24"/>
      <c r="N655" s="32">
        <v>2194.56</v>
      </c>
      <c r="O655" s="32">
        <v>987.55200000000002</v>
      </c>
      <c r="Q655" s="100"/>
      <c r="R655" s="100"/>
    </row>
    <row r="656" spans="1:18" s="17" customFormat="1" ht="18.75" customHeight="1" x14ac:dyDescent="0.25">
      <c r="A656" s="63" t="s">
        <v>1158</v>
      </c>
      <c r="B656" s="44" t="s">
        <v>1159</v>
      </c>
      <c r="C656" s="36">
        <v>2217</v>
      </c>
      <c r="D656" s="37">
        <v>1220</v>
      </c>
      <c r="E656" s="38">
        <f t="shared" si="21"/>
        <v>0.55029318899413626</v>
      </c>
      <c r="F656" s="39">
        <v>0.03</v>
      </c>
      <c r="G656" s="40">
        <v>2284</v>
      </c>
      <c r="H656" s="41">
        <f t="shared" si="22"/>
        <v>1256.8696436626071</v>
      </c>
      <c r="I656" s="41"/>
      <c r="J656" s="39">
        <v>0.03</v>
      </c>
      <c r="K656" s="42">
        <v>2353</v>
      </c>
      <c r="L656" s="42">
        <v>1295</v>
      </c>
      <c r="M656" s="43"/>
      <c r="N656" s="42">
        <v>2541.2400000000002</v>
      </c>
      <c r="O656" s="42">
        <v>1143.5580000000002</v>
      </c>
      <c r="Q656" s="100"/>
      <c r="R656" s="100"/>
    </row>
    <row r="657" spans="1:18" s="17" customFormat="1" ht="28.5" x14ac:dyDescent="0.25">
      <c r="A657" s="76" t="s">
        <v>1160</v>
      </c>
      <c r="B657" s="25" t="s">
        <v>1161</v>
      </c>
      <c r="C657" s="26">
        <v>1048</v>
      </c>
      <c r="D657" s="27">
        <v>577</v>
      </c>
      <c r="E657" s="28">
        <f t="shared" si="21"/>
        <v>0.55057251908396942</v>
      </c>
      <c r="F657" s="29">
        <v>0.03</v>
      </c>
      <c r="G657" s="30">
        <v>1079</v>
      </c>
      <c r="H657" s="31">
        <f t="shared" si="22"/>
        <v>594.06774809160299</v>
      </c>
      <c r="I657" s="31"/>
      <c r="J657" s="29">
        <v>0.03</v>
      </c>
      <c r="K657" s="32">
        <v>1111</v>
      </c>
      <c r="L657" s="32">
        <v>612</v>
      </c>
      <c r="M657" s="24"/>
      <c r="N657" s="32">
        <v>1199.8800000000001</v>
      </c>
      <c r="O657" s="32">
        <v>539.94600000000003</v>
      </c>
      <c r="Q657" s="100"/>
      <c r="R657" s="100"/>
    </row>
    <row r="658" spans="1:18" s="17" customFormat="1" ht="28.5" x14ac:dyDescent="0.25">
      <c r="A658" s="88" t="s">
        <v>1162</v>
      </c>
      <c r="B658" s="44" t="s">
        <v>1163</v>
      </c>
      <c r="C658" s="36">
        <v>1324</v>
      </c>
      <c r="D658" s="37">
        <v>729</v>
      </c>
      <c r="E658" s="38">
        <f t="shared" si="21"/>
        <v>0.55060422960725075</v>
      </c>
      <c r="F658" s="39">
        <v>0.03</v>
      </c>
      <c r="G658" s="40">
        <v>1364</v>
      </c>
      <c r="H658" s="41">
        <f t="shared" si="22"/>
        <v>751.02416918429003</v>
      </c>
      <c r="I658" s="41"/>
      <c r="J658" s="39">
        <v>0.03</v>
      </c>
      <c r="K658" s="42">
        <v>1405</v>
      </c>
      <c r="L658" s="42">
        <v>774</v>
      </c>
      <c r="M658" s="43"/>
      <c r="N658" s="42">
        <v>1517.4</v>
      </c>
      <c r="O658" s="42">
        <v>682.83</v>
      </c>
      <c r="Q658" s="100"/>
      <c r="R658" s="100"/>
    </row>
    <row r="659" spans="1:18" s="17" customFormat="1" ht="18.75" customHeight="1" x14ac:dyDescent="0.25">
      <c r="A659" s="24" t="s">
        <v>1164</v>
      </c>
      <c r="B659" s="25" t="s">
        <v>1165</v>
      </c>
      <c r="C659" s="26">
        <v>668</v>
      </c>
      <c r="D659" s="27">
        <v>368</v>
      </c>
      <c r="E659" s="28">
        <f t="shared" si="21"/>
        <v>0.55089820359281438</v>
      </c>
      <c r="F659" s="29">
        <v>0.03</v>
      </c>
      <c r="G659" s="30">
        <v>688</v>
      </c>
      <c r="H659" s="31">
        <f t="shared" si="22"/>
        <v>379.01796407185628</v>
      </c>
      <c r="I659" s="31"/>
      <c r="J659" s="29">
        <v>0.03</v>
      </c>
      <c r="K659" s="32">
        <v>709</v>
      </c>
      <c r="L659" s="32">
        <v>391</v>
      </c>
      <c r="M659" s="24"/>
      <c r="N659" s="32">
        <v>765.72</v>
      </c>
      <c r="O659" s="32">
        <v>344.57400000000001</v>
      </c>
      <c r="Q659" s="100"/>
      <c r="R659" s="100"/>
    </row>
    <row r="660" spans="1:18" s="17" customFormat="1" ht="18.75" customHeight="1" x14ac:dyDescent="0.25">
      <c r="A660" s="63" t="s">
        <v>1166</v>
      </c>
      <c r="B660" s="44" t="s">
        <v>1167</v>
      </c>
      <c r="C660" s="36">
        <v>872</v>
      </c>
      <c r="D660" s="37">
        <v>480</v>
      </c>
      <c r="E660" s="38">
        <f t="shared" si="21"/>
        <v>0.55045871559633031</v>
      </c>
      <c r="F660" s="39">
        <v>0.03</v>
      </c>
      <c r="G660" s="40">
        <v>898</v>
      </c>
      <c r="H660" s="41">
        <f t="shared" si="22"/>
        <v>494.3119266055046</v>
      </c>
      <c r="I660" s="41"/>
      <c r="J660" s="39">
        <v>0.03</v>
      </c>
      <c r="K660" s="42">
        <v>925</v>
      </c>
      <c r="L660" s="42">
        <v>509</v>
      </c>
      <c r="M660" s="43"/>
      <c r="N660" s="42">
        <v>999.00000000000011</v>
      </c>
      <c r="O660" s="42">
        <v>449.55000000000007</v>
      </c>
      <c r="Q660" s="100"/>
      <c r="R660" s="100"/>
    </row>
    <row r="661" spans="1:18" s="17" customFormat="1" ht="18.75" customHeight="1" x14ac:dyDescent="0.25">
      <c r="A661" s="24" t="s">
        <v>363</v>
      </c>
      <c r="B661" s="25" t="s">
        <v>1168</v>
      </c>
      <c r="C661" s="26">
        <v>1548</v>
      </c>
      <c r="D661" s="27">
        <v>852</v>
      </c>
      <c r="E661" s="28">
        <f t="shared" si="21"/>
        <v>0.55038759689922478</v>
      </c>
      <c r="F661" s="29">
        <v>0.03</v>
      </c>
      <c r="G661" s="30">
        <v>1594</v>
      </c>
      <c r="H661" s="31">
        <f t="shared" si="22"/>
        <v>877.31782945736427</v>
      </c>
      <c r="I661" s="31"/>
      <c r="J661" s="29">
        <v>0.03</v>
      </c>
      <c r="K661" s="32">
        <v>1642</v>
      </c>
      <c r="L661" s="32">
        <v>904</v>
      </c>
      <c r="M661" s="24"/>
      <c r="N661" s="32">
        <v>1773.3600000000001</v>
      </c>
      <c r="O661" s="32">
        <v>798.01200000000006</v>
      </c>
      <c r="Q661" s="100"/>
      <c r="R661" s="100"/>
    </row>
    <row r="662" spans="1:18" s="17" customFormat="1" ht="18.75" customHeight="1" x14ac:dyDescent="0.25">
      <c r="A662" s="63" t="s">
        <v>365</v>
      </c>
      <c r="B662" s="44" t="s">
        <v>1169</v>
      </c>
      <c r="C662" s="36">
        <v>1986</v>
      </c>
      <c r="D662" s="37">
        <v>1093</v>
      </c>
      <c r="E662" s="38">
        <f t="shared" si="21"/>
        <v>0.55035246727089626</v>
      </c>
      <c r="F662" s="39">
        <v>0.03</v>
      </c>
      <c r="G662" s="40">
        <v>2046</v>
      </c>
      <c r="H662" s="41">
        <f t="shared" si="22"/>
        <v>1126.0211480362539</v>
      </c>
      <c r="I662" s="41"/>
      <c r="J662" s="39">
        <v>0.03</v>
      </c>
      <c r="K662" s="42">
        <v>2107</v>
      </c>
      <c r="L662" s="42">
        <v>1160</v>
      </c>
      <c r="M662" s="43"/>
      <c r="N662" s="42">
        <v>2275.56</v>
      </c>
      <c r="O662" s="42">
        <v>1024.002</v>
      </c>
      <c r="Q662" s="100"/>
      <c r="R662" s="100"/>
    </row>
    <row r="663" spans="1:18" s="17" customFormat="1" ht="28.5" x14ac:dyDescent="0.25">
      <c r="A663" s="75" t="s">
        <v>496</v>
      </c>
      <c r="B663" s="44" t="s">
        <v>1170</v>
      </c>
      <c r="C663" s="36">
        <v>5635</v>
      </c>
      <c r="D663" s="37">
        <v>3100</v>
      </c>
      <c r="E663" s="38">
        <f t="shared" si="21"/>
        <v>0.55013309671694766</v>
      </c>
      <c r="F663" s="93">
        <v>0.03</v>
      </c>
      <c r="G663" s="90">
        <v>5804</v>
      </c>
      <c r="H663" s="92">
        <f t="shared" si="22"/>
        <v>3192.9724933451644</v>
      </c>
      <c r="I663" s="41"/>
      <c r="J663" s="39">
        <v>0.03</v>
      </c>
      <c r="K663" s="42">
        <v>5978</v>
      </c>
      <c r="L663" s="42">
        <v>3289</v>
      </c>
      <c r="M663" s="43"/>
      <c r="N663" s="42">
        <v>6456.2400000000007</v>
      </c>
      <c r="O663" s="42">
        <v>2905.3080000000004</v>
      </c>
      <c r="Q663" s="100"/>
      <c r="R663" s="100"/>
    </row>
    <row r="664" spans="1:18" s="17" customFormat="1" ht="18.75" customHeight="1" x14ac:dyDescent="0.25">
      <c r="A664" s="24" t="s">
        <v>379</v>
      </c>
      <c r="B664" s="25" t="s">
        <v>380</v>
      </c>
      <c r="C664" s="26">
        <v>932</v>
      </c>
      <c r="D664" s="27">
        <v>513</v>
      </c>
      <c r="E664" s="28">
        <f t="shared" si="21"/>
        <v>0.55042918454935619</v>
      </c>
      <c r="F664" s="29">
        <v>0.03</v>
      </c>
      <c r="G664" s="30">
        <v>960</v>
      </c>
      <c r="H664" s="31">
        <f t="shared" si="22"/>
        <v>528.41201716738192</v>
      </c>
      <c r="I664" s="31"/>
      <c r="J664" s="29">
        <v>0.03</v>
      </c>
      <c r="K664" s="32">
        <v>989</v>
      </c>
      <c r="L664" s="32">
        <v>544</v>
      </c>
      <c r="M664" s="24"/>
      <c r="N664" s="32">
        <v>1068.1200000000001</v>
      </c>
      <c r="O664" s="32">
        <v>480.65400000000005</v>
      </c>
      <c r="Q664" s="100"/>
      <c r="R664" s="100"/>
    </row>
    <row r="665" spans="1:18" s="17" customFormat="1" ht="18.75" customHeight="1" x14ac:dyDescent="0.25">
      <c r="A665" s="63" t="s">
        <v>1171</v>
      </c>
      <c r="B665" s="44" t="s">
        <v>1172</v>
      </c>
      <c r="C665" s="36">
        <v>705</v>
      </c>
      <c r="D665" s="37">
        <v>388</v>
      </c>
      <c r="E665" s="38">
        <f t="shared" si="21"/>
        <v>0.55035460992907803</v>
      </c>
      <c r="F665" s="93">
        <v>0.03</v>
      </c>
      <c r="G665" s="90">
        <v>726</v>
      </c>
      <c r="H665" s="92">
        <f t="shared" si="22"/>
        <v>399.55744680851063</v>
      </c>
      <c r="I665" s="41"/>
      <c r="J665" s="39">
        <v>0.03</v>
      </c>
      <c r="K665" s="42">
        <v>748</v>
      </c>
      <c r="L665" s="42">
        <v>412</v>
      </c>
      <c r="M665" s="43"/>
      <c r="N665" s="42">
        <v>807.84</v>
      </c>
      <c r="O665" s="42">
        <v>363.52800000000002</v>
      </c>
      <c r="Q665" s="100"/>
      <c r="R665" s="100"/>
    </row>
    <row r="666" spans="1:18" s="17" customFormat="1" ht="18.75" customHeight="1" x14ac:dyDescent="0.25">
      <c r="A666" s="24" t="s">
        <v>1115</v>
      </c>
      <c r="B666" s="25" t="s">
        <v>1173</v>
      </c>
      <c r="C666" s="26">
        <v>615</v>
      </c>
      <c r="D666" s="27">
        <v>339</v>
      </c>
      <c r="E666" s="28">
        <f t="shared" si="21"/>
        <v>0.551219512195122</v>
      </c>
      <c r="F666" s="29">
        <v>0.03</v>
      </c>
      <c r="G666" s="30">
        <v>633</v>
      </c>
      <c r="H666" s="31">
        <f t="shared" si="22"/>
        <v>348.92195121951221</v>
      </c>
      <c r="I666" s="31"/>
      <c r="J666" s="29">
        <v>0.03</v>
      </c>
      <c r="K666" s="32">
        <v>652</v>
      </c>
      <c r="L666" s="32">
        <v>359</v>
      </c>
      <c r="M666" s="24"/>
      <c r="N666" s="32">
        <v>704.16000000000008</v>
      </c>
      <c r="O666" s="32">
        <v>316.87200000000007</v>
      </c>
      <c r="Q666" s="100"/>
      <c r="R666" s="100"/>
    </row>
    <row r="667" spans="1:18" s="17" customFormat="1" ht="18.75" customHeight="1" x14ac:dyDescent="0.25">
      <c r="A667" s="20" t="s">
        <v>1174</v>
      </c>
      <c r="B667" s="104"/>
      <c r="C667" s="104"/>
      <c r="D667" s="20"/>
      <c r="E667" s="20"/>
      <c r="F667" s="20"/>
      <c r="G667" s="48">
        <v>0</v>
      </c>
      <c r="H667" s="49"/>
      <c r="I667" s="49"/>
      <c r="J667" s="23"/>
      <c r="K667" s="50"/>
      <c r="L667" s="20"/>
      <c r="M667" s="20"/>
      <c r="N667" s="50"/>
      <c r="O667" s="84"/>
      <c r="Q667" s="100"/>
      <c r="R667" s="100"/>
    </row>
    <row r="668" spans="1:18" s="17" customFormat="1" ht="18.75" customHeight="1" x14ac:dyDescent="0.25">
      <c r="A668" s="43" t="s">
        <v>1175</v>
      </c>
      <c r="B668" s="44" t="s">
        <v>1176</v>
      </c>
      <c r="C668" s="36">
        <v>879</v>
      </c>
      <c r="D668" s="37">
        <v>484</v>
      </c>
      <c r="E668" s="38">
        <f t="shared" si="21"/>
        <v>0.55062571103526736</v>
      </c>
      <c r="F668" s="105">
        <f t="shared" ref="F668:F679" si="23">$F$666</f>
        <v>0.03</v>
      </c>
      <c r="G668" s="40">
        <v>905</v>
      </c>
      <c r="H668" s="41">
        <f t="shared" si="22"/>
        <v>498.31626848691695</v>
      </c>
      <c r="I668" s="41"/>
      <c r="J668" s="39">
        <v>0.03</v>
      </c>
      <c r="K668" s="42">
        <v>932</v>
      </c>
      <c r="L668" s="42">
        <v>513</v>
      </c>
      <c r="M668" s="43"/>
      <c r="N668" s="42">
        <v>1006.5600000000001</v>
      </c>
      <c r="O668" s="42">
        <v>452.95200000000006</v>
      </c>
      <c r="Q668" s="100"/>
      <c r="R668" s="100"/>
    </row>
    <row r="669" spans="1:18" s="17" customFormat="1" ht="18.75" customHeight="1" x14ac:dyDescent="0.25">
      <c r="A669" s="24" t="s">
        <v>1177</v>
      </c>
      <c r="B669" s="25" t="s">
        <v>1178</v>
      </c>
      <c r="C669" s="26">
        <v>1107</v>
      </c>
      <c r="D669" s="27">
        <v>609</v>
      </c>
      <c r="E669" s="28">
        <f t="shared" si="21"/>
        <v>0.55013550135501355</v>
      </c>
      <c r="F669" s="106">
        <f t="shared" si="23"/>
        <v>0.03</v>
      </c>
      <c r="G669" s="30">
        <v>1140</v>
      </c>
      <c r="H669" s="31">
        <f t="shared" si="22"/>
        <v>627.15447154471542</v>
      </c>
      <c r="I669" s="31"/>
      <c r="J669" s="29">
        <v>0.03</v>
      </c>
      <c r="K669" s="32">
        <v>1174</v>
      </c>
      <c r="L669" s="32">
        <v>646</v>
      </c>
      <c r="M669" s="24"/>
      <c r="N669" s="32">
        <v>1267.92</v>
      </c>
      <c r="O669" s="32">
        <v>570.56400000000008</v>
      </c>
      <c r="Q669" s="100"/>
      <c r="R669" s="100"/>
    </row>
    <row r="670" spans="1:18" s="17" customFormat="1" ht="18.75" customHeight="1" x14ac:dyDescent="0.25">
      <c r="A670" s="43" t="s">
        <v>1179</v>
      </c>
      <c r="B670" s="44" t="s">
        <v>1180</v>
      </c>
      <c r="C670" s="36">
        <v>1221</v>
      </c>
      <c r="D670" s="37">
        <v>672</v>
      </c>
      <c r="E670" s="38">
        <f t="shared" si="21"/>
        <v>0.55036855036855037</v>
      </c>
      <c r="F670" s="105">
        <f t="shared" si="23"/>
        <v>0.03</v>
      </c>
      <c r="G670" s="40">
        <v>1258</v>
      </c>
      <c r="H670" s="41">
        <f t="shared" si="22"/>
        <v>692.36363636363637</v>
      </c>
      <c r="I670" s="41"/>
      <c r="J670" s="39">
        <v>0.03</v>
      </c>
      <c r="K670" s="42">
        <v>1296</v>
      </c>
      <c r="L670" s="42">
        <v>713</v>
      </c>
      <c r="M670" s="43"/>
      <c r="N670" s="42">
        <v>1399.68</v>
      </c>
      <c r="O670" s="42">
        <v>629.85599999999999</v>
      </c>
      <c r="Q670" s="100"/>
      <c r="R670" s="100"/>
    </row>
    <row r="671" spans="1:18" s="17" customFormat="1" ht="18.75" customHeight="1" x14ac:dyDescent="0.25">
      <c r="A671" s="24" t="s">
        <v>1181</v>
      </c>
      <c r="B671" s="25" t="s">
        <v>1182</v>
      </c>
      <c r="C671" s="26">
        <v>1334</v>
      </c>
      <c r="D671" s="27">
        <v>734</v>
      </c>
      <c r="E671" s="28">
        <f t="shared" ref="E671:E734" si="24">+D671/C671</f>
        <v>0.5502248875562219</v>
      </c>
      <c r="F671" s="106">
        <f t="shared" si="23"/>
        <v>0.03</v>
      </c>
      <c r="G671" s="30">
        <v>1374</v>
      </c>
      <c r="H671" s="31">
        <f t="shared" ref="H671:H734" si="25">+G671*E671</f>
        <v>756.00899550224892</v>
      </c>
      <c r="I671" s="31"/>
      <c r="J671" s="29">
        <v>0.03</v>
      </c>
      <c r="K671" s="32">
        <v>1415</v>
      </c>
      <c r="L671" s="32">
        <v>779</v>
      </c>
      <c r="M671" s="24"/>
      <c r="N671" s="32">
        <v>1528.2</v>
      </c>
      <c r="O671" s="32">
        <v>687.69</v>
      </c>
      <c r="Q671" s="100"/>
      <c r="R671" s="100"/>
    </row>
    <row r="672" spans="1:18" s="17" customFormat="1" ht="18.75" customHeight="1" x14ac:dyDescent="0.25">
      <c r="A672" s="43" t="s">
        <v>1183</v>
      </c>
      <c r="B672" s="44" t="s">
        <v>1184</v>
      </c>
      <c r="C672" s="36">
        <v>1634</v>
      </c>
      <c r="D672" s="37">
        <v>899</v>
      </c>
      <c r="E672" s="38">
        <f t="shared" si="24"/>
        <v>0.55018359853121179</v>
      </c>
      <c r="F672" s="105">
        <f t="shared" si="23"/>
        <v>0.03</v>
      </c>
      <c r="G672" s="40">
        <v>1683</v>
      </c>
      <c r="H672" s="41">
        <f t="shared" si="25"/>
        <v>925.95899632802946</v>
      </c>
      <c r="I672" s="41"/>
      <c r="J672" s="39">
        <v>0.03</v>
      </c>
      <c r="K672" s="42">
        <v>1733</v>
      </c>
      <c r="L672" s="42">
        <v>953</v>
      </c>
      <c r="M672" s="43"/>
      <c r="N672" s="42">
        <v>1871.64</v>
      </c>
      <c r="O672" s="42">
        <v>842.23800000000006</v>
      </c>
      <c r="Q672" s="100"/>
      <c r="R672" s="100"/>
    </row>
    <row r="673" spans="1:18" s="17" customFormat="1" ht="18.75" customHeight="1" x14ac:dyDescent="0.25">
      <c r="A673" s="24" t="s">
        <v>1185</v>
      </c>
      <c r="B673" s="25" t="s">
        <v>1186</v>
      </c>
      <c r="C673" s="26">
        <v>1710</v>
      </c>
      <c r="D673" s="27">
        <v>941</v>
      </c>
      <c r="E673" s="28">
        <f t="shared" si="24"/>
        <v>0.55029239766081872</v>
      </c>
      <c r="F673" s="106">
        <f t="shared" si="23"/>
        <v>0.03</v>
      </c>
      <c r="G673" s="30">
        <v>1761</v>
      </c>
      <c r="H673" s="31">
        <f t="shared" si="25"/>
        <v>969.06491228070172</v>
      </c>
      <c r="I673" s="31"/>
      <c r="J673" s="29">
        <v>0.03</v>
      </c>
      <c r="K673" s="32">
        <v>1814</v>
      </c>
      <c r="L673" s="32">
        <v>998</v>
      </c>
      <c r="M673" s="24"/>
      <c r="N673" s="32">
        <v>1959.1200000000001</v>
      </c>
      <c r="O673" s="32">
        <v>881.60400000000004</v>
      </c>
      <c r="Q673" s="100"/>
      <c r="R673" s="100"/>
    </row>
    <row r="674" spans="1:18" s="17" customFormat="1" ht="18.75" customHeight="1" x14ac:dyDescent="0.25">
      <c r="A674" s="43" t="s">
        <v>1187</v>
      </c>
      <c r="B674" s="44" t="s">
        <v>1188</v>
      </c>
      <c r="C674" s="36">
        <v>1904</v>
      </c>
      <c r="D674" s="37">
        <v>1048</v>
      </c>
      <c r="E674" s="38">
        <f t="shared" si="24"/>
        <v>0.55042016806722693</v>
      </c>
      <c r="F674" s="105">
        <f t="shared" si="23"/>
        <v>0.03</v>
      </c>
      <c r="G674" s="40">
        <v>1961</v>
      </c>
      <c r="H674" s="41">
        <f t="shared" si="25"/>
        <v>1079.373949579832</v>
      </c>
      <c r="I674" s="41"/>
      <c r="J674" s="39">
        <v>0.03</v>
      </c>
      <c r="K674" s="42">
        <v>2020</v>
      </c>
      <c r="L674" s="42">
        <v>1112</v>
      </c>
      <c r="M674" s="43"/>
      <c r="N674" s="42">
        <v>2181.6000000000004</v>
      </c>
      <c r="O674" s="42">
        <v>981.72000000000014</v>
      </c>
      <c r="Q674" s="100"/>
      <c r="R674" s="100"/>
    </row>
    <row r="675" spans="1:18" s="17" customFormat="1" ht="18.75" customHeight="1" x14ac:dyDescent="0.25">
      <c r="A675" s="24" t="s">
        <v>1189</v>
      </c>
      <c r="B675" s="25" t="s">
        <v>1190</v>
      </c>
      <c r="C675" s="26">
        <v>2241</v>
      </c>
      <c r="D675" s="27">
        <v>1233</v>
      </c>
      <c r="E675" s="28">
        <f t="shared" si="24"/>
        <v>0.55020080321285136</v>
      </c>
      <c r="F675" s="106">
        <f t="shared" si="23"/>
        <v>0.03</v>
      </c>
      <c r="G675" s="30">
        <v>2308</v>
      </c>
      <c r="H675" s="31">
        <f t="shared" si="25"/>
        <v>1269.863453815261</v>
      </c>
      <c r="I675" s="31"/>
      <c r="J675" s="29">
        <v>0.03</v>
      </c>
      <c r="K675" s="32">
        <v>2377</v>
      </c>
      <c r="L675" s="32">
        <v>1308</v>
      </c>
      <c r="M675" s="24"/>
      <c r="N675" s="32">
        <v>2567.1600000000003</v>
      </c>
      <c r="O675" s="32">
        <v>1155.2220000000002</v>
      </c>
      <c r="Q675" s="100"/>
      <c r="R675" s="100"/>
    </row>
    <row r="676" spans="1:18" s="17" customFormat="1" ht="18.75" customHeight="1" x14ac:dyDescent="0.25">
      <c r="A676" s="43" t="s">
        <v>1191</v>
      </c>
      <c r="B676" s="44" t="s">
        <v>1192</v>
      </c>
      <c r="C676" s="36">
        <v>2358</v>
      </c>
      <c r="D676" s="37">
        <v>1297</v>
      </c>
      <c r="E676" s="38">
        <f t="shared" si="24"/>
        <v>0.55004240882103472</v>
      </c>
      <c r="F676" s="105">
        <f t="shared" si="23"/>
        <v>0.03</v>
      </c>
      <c r="G676" s="40">
        <v>2429</v>
      </c>
      <c r="H676" s="41">
        <f t="shared" si="25"/>
        <v>1336.0530110262932</v>
      </c>
      <c r="I676" s="41"/>
      <c r="J676" s="39">
        <v>0.03</v>
      </c>
      <c r="K676" s="42">
        <v>2502</v>
      </c>
      <c r="L676" s="42">
        <v>1376</v>
      </c>
      <c r="M676" s="43"/>
      <c r="N676" s="42">
        <v>2702.1600000000003</v>
      </c>
      <c r="O676" s="42">
        <v>1215.9720000000002</v>
      </c>
      <c r="Q676" s="100"/>
      <c r="R676" s="100"/>
    </row>
    <row r="677" spans="1:18" s="17" customFormat="1" ht="18.75" customHeight="1" x14ac:dyDescent="0.25">
      <c r="A677" s="24" t="s">
        <v>1193</v>
      </c>
      <c r="B677" s="25" t="s">
        <v>1194</v>
      </c>
      <c r="C677" s="26">
        <v>2851</v>
      </c>
      <c r="D677" s="27">
        <v>1569</v>
      </c>
      <c r="E677" s="28">
        <f t="shared" si="24"/>
        <v>0.55033321641529287</v>
      </c>
      <c r="F677" s="106">
        <f t="shared" si="23"/>
        <v>0.03</v>
      </c>
      <c r="G677" s="30">
        <v>2937</v>
      </c>
      <c r="H677" s="31">
        <f t="shared" si="25"/>
        <v>1616.3286566117151</v>
      </c>
      <c r="I677" s="31"/>
      <c r="J677" s="29">
        <v>0.03</v>
      </c>
      <c r="K677" s="32">
        <v>3025</v>
      </c>
      <c r="L677" s="32">
        <v>1665</v>
      </c>
      <c r="M677" s="24"/>
      <c r="N677" s="32">
        <v>3267</v>
      </c>
      <c r="O677" s="32">
        <v>1470.15</v>
      </c>
      <c r="Q677" s="100"/>
      <c r="R677" s="100"/>
    </row>
    <row r="678" spans="1:18" s="17" customFormat="1" ht="18.75" customHeight="1" x14ac:dyDescent="0.25">
      <c r="A678" s="43" t="s">
        <v>1195</v>
      </c>
      <c r="B678" s="44" t="s">
        <v>1196</v>
      </c>
      <c r="C678" s="36">
        <v>2959</v>
      </c>
      <c r="D678" s="37">
        <v>1628</v>
      </c>
      <c r="E678" s="38">
        <f t="shared" si="24"/>
        <v>0.55018587360594795</v>
      </c>
      <c r="F678" s="105">
        <f t="shared" si="23"/>
        <v>0.03</v>
      </c>
      <c r="G678" s="40">
        <v>3048</v>
      </c>
      <c r="H678" s="41">
        <f t="shared" si="25"/>
        <v>1676.9665427509294</v>
      </c>
      <c r="I678" s="41"/>
      <c r="J678" s="39">
        <v>0.03</v>
      </c>
      <c r="K678" s="42">
        <v>3139</v>
      </c>
      <c r="L678" s="42">
        <v>1727</v>
      </c>
      <c r="M678" s="43"/>
      <c r="N678" s="42">
        <v>3390.1200000000003</v>
      </c>
      <c r="O678" s="42">
        <v>1525.5540000000001</v>
      </c>
      <c r="Q678" s="100"/>
      <c r="R678" s="100"/>
    </row>
    <row r="679" spans="1:18" s="17" customFormat="1" ht="18.75" customHeight="1" x14ac:dyDescent="0.25">
      <c r="A679" s="24" t="s">
        <v>1197</v>
      </c>
      <c r="B679" s="25" t="s">
        <v>1198</v>
      </c>
      <c r="C679" s="26">
        <v>3189</v>
      </c>
      <c r="D679" s="27">
        <v>1754</v>
      </c>
      <c r="E679" s="28">
        <f t="shared" si="24"/>
        <v>0.55001567889620573</v>
      </c>
      <c r="F679" s="106">
        <f t="shared" si="23"/>
        <v>0.03</v>
      </c>
      <c r="G679" s="30">
        <v>3285</v>
      </c>
      <c r="H679" s="31">
        <f t="shared" si="25"/>
        <v>1806.8015051740358</v>
      </c>
      <c r="I679" s="31"/>
      <c r="J679" s="29">
        <v>0.03</v>
      </c>
      <c r="K679" s="32">
        <v>3384</v>
      </c>
      <c r="L679" s="32">
        <v>1861</v>
      </c>
      <c r="M679" s="24"/>
      <c r="N679" s="32">
        <v>3654.7200000000003</v>
      </c>
      <c r="O679" s="32">
        <v>1644.6240000000003</v>
      </c>
      <c r="Q679" s="100"/>
      <c r="R679" s="100"/>
    </row>
    <row r="680" spans="1:18" s="17" customFormat="1" ht="18.75" customHeight="1" x14ac:dyDescent="0.25">
      <c r="A680" s="84" t="s">
        <v>1199</v>
      </c>
      <c r="B680" s="56"/>
      <c r="C680" s="107"/>
      <c r="D680" s="20"/>
      <c r="E680" s="20"/>
      <c r="F680" s="20"/>
      <c r="G680" s="20">
        <v>0</v>
      </c>
      <c r="H680" s="20"/>
      <c r="I680" s="20"/>
      <c r="J680" s="20"/>
      <c r="K680" s="20"/>
      <c r="L680" s="20"/>
      <c r="M680" s="23"/>
      <c r="N680" s="20"/>
      <c r="O680" s="84"/>
      <c r="Q680" s="100"/>
      <c r="R680" s="100"/>
    </row>
    <row r="681" spans="1:18" s="17" customFormat="1" ht="18.75" customHeight="1" x14ac:dyDescent="0.25">
      <c r="A681" s="43" t="s">
        <v>1200</v>
      </c>
      <c r="B681" s="44" t="s">
        <v>1176</v>
      </c>
      <c r="C681" s="36">
        <v>1408</v>
      </c>
      <c r="D681" s="37">
        <v>775</v>
      </c>
      <c r="E681" s="38">
        <f t="shared" si="24"/>
        <v>0.55042613636363635</v>
      </c>
      <c r="F681" s="105">
        <f t="shared" ref="F681:F692" si="26">$F$679</f>
        <v>0.03</v>
      </c>
      <c r="G681" s="40">
        <v>1450</v>
      </c>
      <c r="H681" s="41">
        <f t="shared" si="25"/>
        <v>798.11789772727275</v>
      </c>
      <c r="I681" s="41"/>
      <c r="J681" s="39">
        <v>0.03</v>
      </c>
      <c r="K681" s="42">
        <v>1494</v>
      </c>
      <c r="L681" s="42">
        <v>822</v>
      </c>
      <c r="M681" s="43"/>
      <c r="N681" s="42">
        <v>1613.5200000000002</v>
      </c>
      <c r="O681" s="42">
        <v>726.08400000000006</v>
      </c>
      <c r="Q681" s="100"/>
      <c r="R681" s="100"/>
    </row>
    <row r="682" spans="1:18" s="17" customFormat="1" ht="18.75" customHeight="1" x14ac:dyDescent="0.25">
      <c r="A682" s="24" t="s">
        <v>1201</v>
      </c>
      <c r="B682" s="25" t="s">
        <v>1178</v>
      </c>
      <c r="C682" s="26">
        <v>1634</v>
      </c>
      <c r="D682" s="27">
        <v>899</v>
      </c>
      <c r="E682" s="28">
        <f t="shared" si="24"/>
        <v>0.55018359853121179</v>
      </c>
      <c r="F682" s="106">
        <f t="shared" si="26"/>
        <v>0.03</v>
      </c>
      <c r="G682" s="30">
        <v>1683</v>
      </c>
      <c r="H682" s="31">
        <f t="shared" si="25"/>
        <v>925.95899632802946</v>
      </c>
      <c r="I682" s="31"/>
      <c r="J682" s="29">
        <v>0.03</v>
      </c>
      <c r="K682" s="32">
        <v>1733</v>
      </c>
      <c r="L682" s="32">
        <v>953</v>
      </c>
      <c r="M682" s="24"/>
      <c r="N682" s="32">
        <v>1871.64</v>
      </c>
      <c r="O682" s="32">
        <v>842.23800000000006</v>
      </c>
      <c r="Q682" s="100"/>
      <c r="R682" s="100"/>
    </row>
    <row r="683" spans="1:18" s="17" customFormat="1" ht="18.75" customHeight="1" x14ac:dyDescent="0.25">
      <c r="A683" s="43" t="s">
        <v>1202</v>
      </c>
      <c r="B683" s="44" t="s">
        <v>1180</v>
      </c>
      <c r="C683" s="36">
        <v>1710</v>
      </c>
      <c r="D683" s="37">
        <v>941</v>
      </c>
      <c r="E683" s="38">
        <f t="shared" si="24"/>
        <v>0.55029239766081872</v>
      </c>
      <c r="F683" s="105">
        <f t="shared" si="26"/>
        <v>0.03</v>
      </c>
      <c r="G683" s="40">
        <v>1761</v>
      </c>
      <c r="H683" s="41">
        <f t="shared" si="25"/>
        <v>969.06491228070172</v>
      </c>
      <c r="I683" s="41"/>
      <c r="J683" s="39">
        <v>0.03</v>
      </c>
      <c r="K683" s="42">
        <v>1814</v>
      </c>
      <c r="L683" s="42">
        <v>998</v>
      </c>
      <c r="M683" s="43"/>
      <c r="N683" s="42">
        <v>1959.1200000000001</v>
      </c>
      <c r="O683" s="42">
        <v>881.60400000000004</v>
      </c>
      <c r="Q683" s="100"/>
      <c r="R683" s="100"/>
    </row>
    <row r="684" spans="1:18" s="17" customFormat="1" ht="18.75" customHeight="1" x14ac:dyDescent="0.25">
      <c r="A684" s="24" t="s">
        <v>1203</v>
      </c>
      <c r="B684" s="25" t="s">
        <v>1182</v>
      </c>
      <c r="C684" s="26">
        <v>1904</v>
      </c>
      <c r="D684" s="27">
        <v>1048</v>
      </c>
      <c r="E684" s="28">
        <f t="shared" si="24"/>
        <v>0.55042016806722693</v>
      </c>
      <c r="F684" s="106">
        <f t="shared" si="26"/>
        <v>0.03</v>
      </c>
      <c r="G684" s="30">
        <v>1961</v>
      </c>
      <c r="H684" s="31">
        <f t="shared" si="25"/>
        <v>1079.373949579832</v>
      </c>
      <c r="I684" s="31"/>
      <c r="J684" s="29">
        <v>0.03</v>
      </c>
      <c r="K684" s="32">
        <v>2020</v>
      </c>
      <c r="L684" s="32">
        <v>1112</v>
      </c>
      <c r="M684" s="24"/>
      <c r="N684" s="32">
        <v>2181.6000000000004</v>
      </c>
      <c r="O684" s="32">
        <v>981.72000000000014</v>
      </c>
      <c r="Q684" s="100"/>
      <c r="R684" s="100"/>
    </row>
    <row r="685" spans="1:18" s="17" customFormat="1" ht="18.75" customHeight="1" x14ac:dyDescent="0.25">
      <c r="A685" s="43" t="s">
        <v>1204</v>
      </c>
      <c r="B685" s="44" t="s">
        <v>1184</v>
      </c>
      <c r="C685" s="36">
        <v>2358</v>
      </c>
      <c r="D685" s="37">
        <v>1297</v>
      </c>
      <c r="E685" s="38">
        <f t="shared" si="24"/>
        <v>0.55004240882103472</v>
      </c>
      <c r="F685" s="105">
        <f t="shared" si="26"/>
        <v>0.03</v>
      </c>
      <c r="G685" s="40">
        <v>2429</v>
      </c>
      <c r="H685" s="41">
        <f t="shared" si="25"/>
        <v>1336.0530110262932</v>
      </c>
      <c r="I685" s="41"/>
      <c r="J685" s="39">
        <v>0.03</v>
      </c>
      <c r="K685" s="42">
        <v>2502</v>
      </c>
      <c r="L685" s="42">
        <v>1376</v>
      </c>
      <c r="M685" s="43"/>
      <c r="N685" s="42">
        <v>2702.1600000000003</v>
      </c>
      <c r="O685" s="42">
        <v>1215.9720000000002</v>
      </c>
      <c r="Q685" s="100"/>
      <c r="R685" s="100"/>
    </row>
    <row r="686" spans="1:18" s="17" customFormat="1" ht="18.75" customHeight="1" x14ac:dyDescent="0.25">
      <c r="A686" s="24" t="s">
        <v>1205</v>
      </c>
      <c r="B686" s="25" t="s">
        <v>1186</v>
      </c>
      <c r="C686" s="26">
        <v>2693</v>
      </c>
      <c r="D686" s="27">
        <v>1482</v>
      </c>
      <c r="E686" s="28">
        <f t="shared" si="24"/>
        <v>0.55031563312291121</v>
      </c>
      <c r="F686" s="106">
        <f t="shared" si="26"/>
        <v>0.03</v>
      </c>
      <c r="G686" s="30">
        <v>2774</v>
      </c>
      <c r="H686" s="31">
        <f t="shared" si="25"/>
        <v>1526.5755662829556</v>
      </c>
      <c r="I686" s="31"/>
      <c r="J686" s="29">
        <v>0.03</v>
      </c>
      <c r="K686" s="32">
        <v>2857</v>
      </c>
      <c r="L686" s="32">
        <v>1572</v>
      </c>
      <c r="M686" s="24"/>
      <c r="N686" s="32">
        <v>3085.5600000000004</v>
      </c>
      <c r="O686" s="32">
        <v>1388.5020000000002</v>
      </c>
      <c r="Q686" s="100"/>
      <c r="R686" s="100"/>
    </row>
    <row r="687" spans="1:18" s="17" customFormat="1" ht="18.75" customHeight="1" x14ac:dyDescent="0.25">
      <c r="A687" s="43" t="s">
        <v>1206</v>
      </c>
      <c r="B687" s="44" t="s">
        <v>1188</v>
      </c>
      <c r="C687" s="36">
        <v>2773</v>
      </c>
      <c r="D687" s="37">
        <v>1526</v>
      </c>
      <c r="E687" s="38">
        <f t="shared" si="24"/>
        <v>0.55030652722683016</v>
      </c>
      <c r="F687" s="105">
        <f t="shared" si="26"/>
        <v>0.03</v>
      </c>
      <c r="G687" s="40">
        <v>2856</v>
      </c>
      <c r="H687" s="41">
        <f t="shared" si="25"/>
        <v>1571.675441759827</v>
      </c>
      <c r="I687" s="41"/>
      <c r="J687" s="39">
        <v>0.03</v>
      </c>
      <c r="K687" s="42">
        <v>2942</v>
      </c>
      <c r="L687" s="42">
        <v>1619</v>
      </c>
      <c r="M687" s="43"/>
      <c r="N687" s="42">
        <v>3177.36</v>
      </c>
      <c r="O687" s="42">
        <v>1429.8120000000001</v>
      </c>
      <c r="Q687" s="100"/>
      <c r="R687" s="100"/>
    </row>
    <row r="688" spans="1:18" s="17" customFormat="1" ht="18.75" customHeight="1" x14ac:dyDescent="0.25">
      <c r="A688" s="24" t="s">
        <v>1207</v>
      </c>
      <c r="B688" s="25" t="s">
        <v>1190</v>
      </c>
      <c r="C688" s="26">
        <v>2959</v>
      </c>
      <c r="D688" s="27">
        <v>1628</v>
      </c>
      <c r="E688" s="28">
        <f t="shared" si="24"/>
        <v>0.55018587360594795</v>
      </c>
      <c r="F688" s="106">
        <f t="shared" si="26"/>
        <v>0.03</v>
      </c>
      <c r="G688" s="30">
        <v>3048</v>
      </c>
      <c r="H688" s="31">
        <f t="shared" si="25"/>
        <v>1676.9665427509294</v>
      </c>
      <c r="I688" s="31"/>
      <c r="J688" s="29">
        <v>0.03</v>
      </c>
      <c r="K688" s="32">
        <v>3139</v>
      </c>
      <c r="L688" s="32">
        <v>1727</v>
      </c>
      <c r="M688" s="24"/>
      <c r="N688" s="32">
        <v>3390.1200000000003</v>
      </c>
      <c r="O688" s="32">
        <v>1525.5540000000001</v>
      </c>
      <c r="Q688" s="100"/>
      <c r="R688" s="100"/>
    </row>
    <row r="689" spans="1:18" s="17" customFormat="1" ht="18.75" customHeight="1" x14ac:dyDescent="0.25">
      <c r="A689" s="43" t="s">
        <v>1208</v>
      </c>
      <c r="B689" s="44" t="s">
        <v>1192</v>
      </c>
      <c r="C689" s="36">
        <v>3150</v>
      </c>
      <c r="D689" s="37">
        <v>1733</v>
      </c>
      <c r="E689" s="38">
        <f t="shared" si="24"/>
        <v>0.55015873015873018</v>
      </c>
      <c r="F689" s="105">
        <f t="shared" si="26"/>
        <v>0.03</v>
      </c>
      <c r="G689" s="40">
        <v>3245</v>
      </c>
      <c r="H689" s="41">
        <f t="shared" si="25"/>
        <v>1785.2650793650794</v>
      </c>
      <c r="I689" s="41"/>
      <c r="J689" s="39">
        <v>0.03</v>
      </c>
      <c r="K689" s="42">
        <v>3342</v>
      </c>
      <c r="L689" s="42">
        <v>1839</v>
      </c>
      <c r="M689" s="43"/>
      <c r="N689" s="42">
        <v>3609.36</v>
      </c>
      <c r="O689" s="42">
        <v>1624.212</v>
      </c>
      <c r="Q689" s="100"/>
      <c r="R689" s="100"/>
    </row>
    <row r="690" spans="1:18" s="17" customFormat="1" ht="18.75" customHeight="1" x14ac:dyDescent="0.25">
      <c r="A690" s="24" t="s">
        <v>1209</v>
      </c>
      <c r="B690" s="25" t="s">
        <v>1194</v>
      </c>
      <c r="C690" s="26">
        <v>3609</v>
      </c>
      <c r="D690" s="27">
        <v>1985</v>
      </c>
      <c r="E690" s="28">
        <f t="shared" si="24"/>
        <v>0.55001385425325577</v>
      </c>
      <c r="F690" s="106">
        <f t="shared" si="26"/>
        <v>0.03</v>
      </c>
      <c r="G690" s="30">
        <v>3717</v>
      </c>
      <c r="H690" s="31">
        <f t="shared" si="25"/>
        <v>2044.4014962593517</v>
      </c>
      <c r="I690" s="31"/>
      <c r="J690" s="29">
        <v>0.03</v>
      </c>
      <c r="K690" s="32">
        <v>3829</v>
      </c>
      <c r="L690" s="32">
        <v>2106</v>
      </c>
      <c r="M690" s="24"/>
      <c r="N690" s="32">
        <v>4135.3200000000006</v>
      </c>
      <c r="O690" s="32">
        <v>1860.8940000000002</v>
      </c>
      <c r="Q690" s="100"/>
      <c r="R690" s="100"/>
    </row>
    <row r="691" spans="1:18" s="17" customFormat="1" ht="18.75" customHeight="1" x14ac:dyDescent="0.25">
      <c r="A691" s="43" t="s">
        <v>1210</v>
      </c>
      <c r="B691" s="44" t="s">
        <v>1196</v>
      </c>
      <c r="C691" s="36">
        <v>3907</v>
      </c>
      <c r="D691" s="37">
        <v>2149</v>
      </c>
      <c r="E691" s="38">
        <f t="shared" si="24"/>
        <v>0.55003839262861531</v>
      </c>
      <c r="F691" s="105">
        <f t="shared" si="26"/>
        <v>0.03</v>
      </c>
      <c r="G691" s="40">
        <v>4024</v>
      </c>
      <c r="H691" s="41">
        <f t="shared" si="25"/>
        <v>2213.3544919375481</v>
      </c>
      <c r="I691" s="41"/>
      <c r="J691" s="39">
        <v>0.03</v>
      </c>
      <c r="K691" s="42">
        <v>4145</v>
      </c>
      <c r="L691" s="42">
        <v>2280</v>
      </c>
      <c r="M691" s="43"/>
      <c r="N691" s="42">
        <v>4476.6000000000004</v>
      </c>
      <c r="O691" s="42">
        <v>2014.4700000000003</v>
      </c>
      <c r="Q691" s="100"/>
      <c r="R691" s="100"/>
    </row>
    <row r="692" spans="1:18" s="17" customFormat="1" ht="18.75" customHeight="1" x14ac:dyDescent="0.25">
      <c r="A692" s="24" t="s">
        <v>1211</v>
      </c>
      <c r="B692" s="25" t="s">
        <v>1198</v>
      </c>
      <c r="C692" s="26">
        <v>4619</v>
      </c>
      <c r="D692" s="27">
        <v>2541</v>
      </c>
      <c r="E692" s="28">
        <f t="shared" si="24"/>
        <v>0.55011907339250921</v>
      </c>
      <c r="F692" s="106">
        <f t="shared" si="26"/>
        <v>0.03</v>
      </c>
      <c r="G692" s="30">
        <v>4758</v>
      </c>
      <c r="H692" s="31">
        <f t="shared" si="25"/>
        <v>2617.466551201559</v>
      </c>
      <c r="I692" s="31"/>
      <c r="J692" s="29">
        <v>0.03</v>
      </c>
      <c r="K692" s="32">
        <v>4901</v>
      </c>
      <c r="L692" s="32">
        <v>2696</v>
      </c>
      <c r="M692" s="24"/>
      <c r="N692" s="32">
        <v>5293.08</v>
      </c>
      <c r="O692" s="32">
        <v>2381.886</v>
      </c>
      <c r="Q692" s="100"/>
      <c r="R692" s="100"/>
    </row>
    <row r="693" spans="1:18" s="17" customFormat="1" ht="18.75" customHeight="1" x14ac:dyDescent="0.25">
      <c r="A693" s="20" t="s">
        <v>1212</v>
      </c>
      <c r="B693" s="104"/>
      <c r="C693" s="89"/>
      <c r="D693" s="20"/>
      <c r="E693" s="20"/>
      <c r="F693" s="20"/>
      <c r="G693" s="48">
        <v>0</v>
      </c>
      <c r="H693" s="49"/>
      <c r="I693" s="49"/>
      <c r="J693" s="23"/>
      <c r="K693" s="20"/>
      <c r="L693" s="20"/>
      <c r="M693" s="20"/>
      <c r="N693" s="20"/>
      <c r="O693" s="84"/>
      <c r="Q693" s="100"/>
      <c r="R693" s="100"/>
    </row>
    <row r="694" spans="1:18" s="17" customFormat="1" ht="18.75" customHeight="1" x14ac:dyDescent="0.25">
      <c r="A694" s="43" t="s">
        <v>1213</v>
      </c>
      <c r="B694" s="44" t="s">
        <v>1176</v>
      </c>
      <c r="C694" s="36">
        <v>2465</v>
      </c>
      <c r="D694" s="37">
        <v>1356</v>
      </c>
      <c r="E694" s="38">
        <f t="shared" si="24"/>
        <v>0.55010141987829619</v>
      </c>
      <c r="F694" s="105">
        <f t="shared" ref="F694:F705" si="27">$F$679</f>
        <v>0.03</v>
      </c>
      <c r="G694" s="40">
        <v>2539</v>
      </c>
      <c r="H694" s="41">
        <f t="shared" si="25"/>
        <v>1396.7075050709941</v>
      </c>
      <c r="I694" s="41"/>
      <c r="J694" s="39">
        <v>0.03</v>
      </c>
      <c r="K694" s="42">
        <v>2615</v>
      </c>
      <c r="L694" s="42">
        <v>1439</v>
      </c>
      <c r="M694" s="43"/>
      <c r="N694" s="42">
        <v>2824.2000000000003</v>
      </c>
      <c r="O694" s="42">
        <v>1270.8900000000001</v>
      </c>
      <c r="Q694" s="100"/>
      <c r="R694" s="100"/>
    </row>
    <row r="695" spans="1:18" s="17" customFormat="1" ht="18.75" customHeight="1" x14ac:dyDescent="0.25">
      <c r="A695" s="24" t="s">
        <v>1214</v>
      </c>
      <c r="B695" s="25" t="s">
        <v>1178</v>
      </c>
      <c r="C695" s="26">
        <v>2808</v>
      </c>
      <c r="D695" s="27">
        <v>1545</v>
      </c>
      <c r="E695" s="28">
        <f t="shared" si="24"/>
        <v>0.55021367521367526</v>
      </c>
      <c r="F695" s="106">
        <f t="shared" si="27"/>
        <v>0.03</v>
      </c>
      <c r="G695" s="30">
        <v>2892</v>
      </c>
      <c r="H695" s="31">
        <f t="shared" si="25"/>
        <v>1591.217948717949</v>
      </c>
      <c r="I695" s="31"/>
      <c r="J695" s="29">
        <v>0.03</v>
      </c>
      <c r="K695" s="32">
        <v>2979</v>
      </c>
      <c r="L695" s="32">
        <v>1639</v>
      </c>
      <c r="M695" s="24"/>
      <c r="N695" s="32">
        <v>3217.32</v>
      </c>
      <c r="O695" s="32">
        <v>1447.7940000000001</v>
      </c>
      <c r="Q695" s="100"/>
      <c r="R695" s="100"/>
    </row>
    <row r="696" spans="1:18" s="17" customFormat="1" ht="18.75" customHeight="1" x14ac:dyDescent="0.25">
      <c r="A696" s="43" t="s">
        <v>1215</v>
      </c>
      <c r="B696" s="44" t="s">
        <v>1180</v>
      </c>
      <c r="C696" s="36">
        <v>3109</v>
      </c>
      <c r="D696" s="37">
        <v>1710</v>
      </c>
      <c r="E696" s="38">
        <f t="shared" si="24"/>
        <v>0.55001608234158894</v>
      </c>
      <c r="F696" s="105">
        <f t="shared" si="27"/>
        <v>0.03</v>
      </c>
      <c r="G696" s="40">
        <v>3202</v>
      </c>
      <c r="H696" s="41">
        <f t="shared" si="25"/>
        <v>1761.1514956577678</v>
      </c>
      <c r="I696" s="41"/>
      <c r="J696" s="39">
        <v>0.03</v>
      </c>
      <c r="K696" s="42">
        <v>3298</v>
      </c>
      <c r="L696" s="42">
        <v>1814</v>
      </c>
      <c r="M696" s="43"/>
      <c r="N696" s="42">
        <v>3561.84</v>
      </c>
      <c r="O696" s="42">
        <v>1602.8280000000002</v>
      </c>
      <c r="Q696" s="100"/>
      <c r="R696" s="100"/>
    </row>
    <row r="697" spans="1:18" s="17" customFormat="1" ht="18.75" customHeight="1" x14ac:dyDescent="0.25">
      <c r="A697" s="24" t="s">
        <v>1216</v>
      </c>
      <c r="B697" s="25" t="s">
        <v>1182</v>
      </c>
      <c r="C697" s="26">
        <v>3412</v>
      </c>
      <c r="D697" s="27">
        <v>1877</v>
      </c>
      <c r="E697" s="28">
        <f t="shared" si="24"/>
        <v>0.55011723329425555</v>
      </c>
      <c r="F697" s="106">
        <f t="shared" si="27"/>
        <v>0.03</v>
      </c>
      <c r="G697" s="30">
        <v>3514</v>
      </c>
      <c r="H697" s="31">
        <f t="shared" si="25"/>
        <v>1933.1119577960139</v>
      </c>
      <c r="I697" s="31"/>
      <c r="J697" s="29">
        <v>0.03</v>
      </c>
      <c r="K697" s="32">
        <v>3619</v>
      </c>
      <c r="L697" s="32">
        <v>1991</v>
      </c>
      <c r="M697" s="24"/>
      <c r="N697" s="32">
        <v>3908.5200000000004</v>
      </c>
      <c r="O697" s="32">
        <v>1758.8340000000003</v>
      </c>
      <c r="Q697" s="100"/>
      <c r="R697" s="100"/>
    </row>
    <row r="698" spans="1:18" s="17" customFormat="1" ht="18.75" customHeight="1" x14ac:dyDescent="0.25">
      <c r="A698" s="43" t="s">
        <v>1217</v>
      </c>
      <c r="B698" s="44" t="s">
        <v>1184</v>
      </c>
      <c r="C698" s="36">
        <v>3942</v>
      </c>
      <c r="D698" s="37">
        <v>2169</v>
      </c>
      <c r="E698" s="38">
        <f t="shared" si="24"/>
        <v>0.55022831050228316</v>
      </c>
      <c r="F698" s="105">
        <f t="shared" si="27"/>
        <v>0.03</v>
      </c>
      <c r="G698" s="40">
        <v>4060</v>
      </c>
      <c r="H698" s="41">
        <f t="shared" si="25"/>
        <v>2233.9269406392696</v>
      </c>
      <c r="I698" s="41"/>
      <c r="J698" s="39">
        <v>0.03</v>
      </c>
      <c r="K698" s="42">
        <v>4182</v>
      </c>
      <c r="L698" s="42">
        <v>2301</v>
      </c>
      <c r="M698" s="43"/>
      <c r="N698" s="42">
        <v>4516.5600000000004</v>
      </c>
      <c r="O698" s="42">
        <v>2032.4520000000002</v>
      </c>
      <c r="Q698" s="100"/>
      <c r="R698" s="100"/>
    </row>
    <row r="699" spans="1:18" s="17" customFormat="1" ht="18.75" customHeight="1" x14ac:dyDescent="0.25">
      <c r="A699" s="24" t="s">
        <v>1218</v>
      </c>
      <c r="B699" s="25" t="s">
        <v>1186</v>
      </c>
      <c r="C699" s="26">
        <v>4171</v>
      </c>
      <c r="D699" s="27">
        <v>2295</v>
      </c>
      <c r="E699" s="28">
        <f t="shared" si="24"/>
        <v>0.55022776312634858</v>
      </c>
      <c r="F699" s="106">
        <f t="shared" si="27"/>
        <v>0.03</v>
      </c>
      <c r="G699" s="30">
        <v>4296</v>
      </c>
      <c r="H699" s="31">
        <f t="shared" si="25"/>
        <v>2363.7784703907937</v>
      </c>
      <c r="I699" s="31"/>
      <c r="J699" s="29">
        <v>0.03</v>
      </c>
      <c r="K699" s="32">
        <v>4425</v>
      </c>
      <c r="L699" s="32">
        <v>2435</v>
      </c>
      <c r="M699" s="24"/>
      <c r="N699" s="32">
        <v>4779</v>
      </c>
      <c r="O699" s="32">
        <v>2150.5500000000002</v>
      </c>
      <c r="Q699" s="100"/>
      <c r="R699" s="100"/>
    </row>
    <row r="700" spans="1:18" s="17" customFormat="1" ht="18.75" customHeight="1" x14ac:dyDescent="0.25">
      <c r="A700" s="43" t="s">
        <v>1219</v>
      </c>
      <c r="B700" s="44" t="s">
        <v>1188</v>
      </c>
      <c r="C700" s="36">
        <v>4398</v>
      </c>
      <c r="D700" s="37">
        <v>2419</v>
      </c>
      <c r="E700" s="38">
        <f t="shared" si="24"/>
        <v>0.55002273760800369</v>
      </c>
      <c r="F700" s="105">
        <f t="shared" si="27"/>
        <v>0.03</v>
      </c>
      <c r="G700" s="40">
        <v>4530</v>
      </c>
      <c r="H700" s="41">
        <f t="shared" si="25"/>
        <v>2491.6030013642567</v>
      </c>
      <c r="I700" s="41"/>
      <c r="J700" s="39">
        <v>0.03</v>
      </c>
      <c r="K700" s="42">
        <v>4666</v>
      </c>
      <c r="L700" s="42">
        <v>2566</v>
      </c>
      <c r="M700" s="43"/>
      <c r="N700" s="42">
        <v>5039.2800000000007</v>
      </c>
      <c r="O700" s="42">
        <v>2267.6760000000004</v>
      </c>
      <c r="Q700" s="100"/>
      <c r="R700" s="100"/>
    </row>
    <row r="701" spans="1:18" s="17" customFormat="1" ht="18.75" customHeight="1" x14ac:dyDescent="0.25">
      <c r="A701" s="24" t="s">
        <v>1220</v>
      </c>
      <c r="B701" s="25" t="s">
        <v>1190</v>
      </c>
      <c r="C701" s="26">
        <v>5194</v>
      </c>
      <c r="D701" s="27">
        <v>2857</v>
      </c>
      <c r="E701" s="28">
        <f t="shared" si="24"/>
        <v>0.55005775895263764</v>
      </c>
      <c r="F701" s="106">
        <f t="shared" si="27"/>
        <v>0.03</v>
      </c>
      <c r="G701" s="30">
        <v>5350</v>
      </c>
      <c r="H701" s="31">
        <f t="shared" si="25"/>
        <v>2942.8090103966115</v>
      </c>
      <c r="I701" s="31"/>
      <c r="J701" s="29">
        <v>0.03</v>
      </c>
      <c r="K701" s="32">
        <v>5511</v>
      </c>
      <c r="L701" s="32">
        <v>3031</v>
      </c>
      <c r="M701" s="24"/>
      <c r="N701" s="32">
        <v>5951.88</v>
      </c>
      <c r="O701" s="32">
        <v>2678.346</v>
      </c>
      <c r="Q701" s="100"/>
      <c r="R701" s="100"/>
    </row>
    <row r="702" spans="1:18" s="17" customFormat="1" ht="18.75" customHeight="1" x14ac:dyDescent="0.25">
      <c r="A702" s="63" t="s">
        <v>1221</v>
      </c>
      <c r="B702" s="67" t="s">
        <v>1192</v>
      </c>
      <c r="C702" s="55">
        <v>5722</v>
      </c>
      <c r="D702" s="68">
        <v>3148</v>
      </c>
      <c r="E702" s="69">
        <f t="shared" si="24"/>
        <v>0.55015728766165672</v>
      </c>
      <c r="F702" s="108">
        <f t="shared" si="27"/>
        <v>0.03</v>
      </c>
      <c r="G702" s="71">
        <v>5894</v>
      </c>
      <c r="H702" s="92">
        <f t="shared" si="25"/>
        <v>3242.6270534778046</v>
      </c>
      <c r="I702" s="41"/>
      <c r="J702" s="39">
        <v>0.03</v>
      </c>
      <c r="K702" s="42">
        <v>6071</v>
      </c>
      <c r="L702" s="42">
        <v>3340</v>
      </c>
      <c r="M702" s="43"/>
      <c r="N702" s="42">
        <v>6556.68</v>
      </c>
      <c r="O702" s="42">
        <v>2950.5060000000003</v>
      </c>
      <c r="Q702" s="100"/>
      <c r="R702" s="100"/>
    </row>
    <row r="703" spans="1:18" s="17" customFormat="1" ht="18.75" customHeight="1" x14ac:dyDescent="0.25">
      <c r="A703" s="24" t="s">
        <v>1222</v>
      </c>
      <c r="B703" s="25" t="s">
        <v>1194</v>
      </c>
      <c r="C703" s="26">
        <v>6217</v>
      </c>
      <c r="D703" s="27">
        <v>3420</v>
      </c>
      <c r="E703" s="28">
        <f t="shared" si="24"/>
        <v>0.5501045520347434</v>
      </c>
      <c r="F703" s="106">
        <f t="shared" si="27"/>
        <v>0.03</v>
      </c>
      <c r="G703" s="30">
        <v>6404</v>
      </c>
      <c r="H703" s="31">
        <f t="shared" si="25"/>
        <v>3522.8695512304967</v>
      </c>
      <c r="I703" s="31"/>
      <c r="J703" s="29">
        <v>0.03</v>
      </c>
      <c r="K703" s="32">
        <v>6596</v>
      </c>
      <c r="L703" s="32">
        <v>3628</v>
      </c>
      <c r="M703" s="24"/>
      <c r="N703" s="32">
        <v>7123.68</v>
      </c>
      <c r="O703" s="32">
        <v>3205.6560000000004</v>
      </c>
      <c r="Q703" s="100"/>
      <c r="R703" s="100"/>
    </row>
    <row r="704" spans="1:18" s="17" customFormat="1" ht="18.75" customHeight="1" x14ac:dyDescent="0.25">
      <c r="A704" s="63" t="s">
        <v>1223</v>
      </c>
      <c r="B704" s="67" t="s">
        <v>1196</v>
      </c>
      <c r="C704" s="55">
        <v>6401</v>
      </c>
      <c r="D704" s="68">
        <v>3521</v>
      </c>
      <c r="E704" s="69">
        <f t="shared" si="24"/>
        <v>0.55007030151538827</v>
      </c>
      <c r="F704" s="108">
        <f t="shared" si="27"/>
        <v>0.03</v>
      </c>
      <c r="G704" s="71">
        <v>6593</v>
      </c>
      <c r="H704" s="92">
        <f t="shared" si="25"/>
        <v>3626.6134978909549</v>
      </c>
      <c r="I704" s="41"/>
      <c r="J704" s="39">
        <v>0.03</v>
      </c>
      <c r="K704" s="42">
        <v>6791</v>
      </c>
      <c r="L704" s="42">
        <v>3736</v>
      </c>
      <c r="M704" s="43"/>
      <c r="N704" s="42">
        <v>7334.2800000000007</v>
      </c>
      <c r="O704" s="42">
        <v>3300.4260000000004</v>
      </c>
      <c r="Q704" s="100"/>
      <c r="R704" s="100"/>
    </row>
    <row r="705" spans="1:18" s="17" customFormat="1" ht="18.75" customHeight="1" x14ac:dyDescent="0.25">
      <c r="A705" s="24" t="s">
        <v>1224</v>
      </c>
      <c r="B705" s="25" t="s">
        <v>1198</v>
      </c>
      <c r="C705" s="26">
        <v>6781</v>
      </c>
      <c r="D705" s="27">
        <v>3730</v>
      </c>
      <c r="E705" s="28">
        <f t="shared" si="24"/>
        <v>0.55006636189352598</v>
      </c>
      <c r="F705" s="106">
        <f t="shared" si="27"/>
        <v>0.03</v>
      </c>
      <c r="G705" s="30">
        <v>6984</v>
      </c>
      <c r="H705" s="31">
        <f t="shared" si="25"/>
        <v>3841.6634714643856</v>
      </c>
      <c r="I705" s="31"/>
      <c r="J705" s="29">
        <v>0.03</v>
      </c>
      <c r="K705" s="32">
        <v>7194</v>
      </c>
      <c r="L705" s="32">
        <v>3957</v>
      </c>
      <c r="M705" s="24"/>
      <c r="N705" s="32">
        <v>7769.52</v>
      </c>
      <c r="O705" s="32">
        <v>3496.2840000000001</v>
      </c>
      <c r="Q705" s="100"/>
      <c r="R705" s="100"/>
    </row>
    <row r="706" spans="1:18" s="17" customFormat="1" ht="18.75" customHeight="1" x14ac:dyDescent="0.25">
      <c r="A706" s="84" t="s">
        <v>1225</v>
      </c>
      <c r="B706" s="51"/>
      <c r="C706" s="51"/>
      <c r="D706" s="20"/>
      <c r="E706" s="20"/>
      <c r="F706" s="20"/>
      <c r="G706" s="48">
        <v>0</v>
      </c>
      <c r="H706" s="49"/>
      <c r="I706" s="49"/>
      <c r="J706" s="23"/>
      <c r="K706" s="20"/>
      <c r="L706" s="20"/>
      <c r="M706" s="20"/>
      <c r="N706" s="20"/>
      <c r="O706" s="84"/>
      <c r="Q706" s="100"/>
      <c r="R706" s="100"/>
    </row>
    <row r="707" spans="1:18" s="17" customFormat="1" ht="18.75" customHeight="1" x14ac:dyDescent="0.25">
      <c r="A707" s="24" t="s">
        <v>1226</v>
      </c>
      <c r="B707" s="25" t="s">
        <v>1227</v>
      </c>
      <c r="C707" s="26">
        <v>2522</v>
      </c>
      <c r="D707" s="27">
        <v>1388</v>
      </c>
      <c r="E707" s="28">
        <f t="shared" si="24"/>
        <v>0.55035685963521019</v>
      </c>
      <c r="F707" s="106">
        <f t="shared" ref="F707:F712" si="28">$F$705</f>
        <v>0.03</v>
      </c>
      <c r="G707" s="30">
        <v>2598</v>
      </c>
      <c r="H707" s="31">
        <f t="shared" si="25"/>
        <v>1429.8271213322762</v>
      </c>
      <c r="I707" s="31"/>
      <c r="J707" s="29">
        <v>0.03</v>
      </c>
      <c r="K707" s="32">
        <v>2676</v>
      </c>
      <c r="L707" s="32">
        <v>1473</v>
      </c>
      <c r="M707" s="24"/>
      <c r="N707" s="32">
        <v>2890.0800000000004</v>
      </c>
      <c r="O707" s="32">
        <v>1300.5360000000003</v>
      </c>
      <c r="Q707" s="100"/>
      <c r="R707" s="100"/>
    </row>
    <row r="708" spans="1:18" s="17" customFormat="1" ht="18.75" customHeight="1" x14ac:dyDescent="0.25">
      <c r="A708" s="43" t="s">
        <v>1228</v>
      </c>
      <c r="B708" s="44" t="s">
        <v>1229</v>
      </c>
      <c r="C708" s="36">
        <v>2967</v>
      </c>
      <c r="D708" s="37">
        <v>1632</v>
      </c>
      <c r="E708" s="38">
        <f t="shared" si="24"/>
        <v>0.55005055611729015</v>
      </c>
      <c r="F708" s="105">
        <f t="shared" si="28"/>
        <v>0.03</v>
      </c>
      <c r="G708" s="40">
        <v>3056</v>
      </c>
      <c r="H708" s="41">
        <f t="shared" si="25"/>
        <v>1680.9544994944388</v>
      </c>
      <c r="I708" s="41"/>
      <c r="J708" s="39">
        <v>0.03</v>
      </c>
      <c r="K708" s="42">
        <v>3148</v>
      </c>
      <c r="L708" s="42">
        <v>1732</v>
      </c>
      <c r="M708" s="43"/>
      <c r="N708" s="42">
        <v>3399.84</v>
      </c>
      <c r="O708" s="42">
        <v>1529.9280000000001</v>
      </c>
      <c r="Q708" s="100"/>
      <c r="R708" s="100"/>
    </row>
    <row r="709" spans="1:18" s="17" customFormat="1" ht="18.75" customHeight="1" x14ac:dyDescent="0.25">
      <c r="A709" s="24" t="s">
        <v>1230</v>
      </c>
      <c r="B709" s="25" t="s">
        <v>1231</v>
      </c>
      <c r="C709" s="26">
        <v>3894</v>
      </c>
      <c r="D709" s="27">
        <v>2142</v>
      </c>
      <c r="E709" s="28">
        <f t="shared" si="24"/>
        <v>0.55007704160246529</v>
      </c>
      <c r="F709" s="106">
        <f t="shared" si="28"/>
        <v>0.03</v>
      </c>
      <c r="G709" s="30">
        <v>4011</v>
      </c>
      <c r="H709" s="31">
        <f t="shared" si="25"/>
        <v>2206.3590138674881</v>
      </c>
      <c r="I709" s="31"/>
      <c r="J709" s="29">
        <v>0.03</v>
      </c>
      <c r="K709" s="32">
        <v>4131</v>
      </c>
      <c r="L709" s="32">
        <v>2272</v>
      </c>
      <c r="M709" s="24"/>
      <c r="N709" s="32">
        <v>4461.4800000000005</v>
      </c>
      <c r="O709" s="32">
        <v>2007.6660000000002</v>
      </c>
      <c r="Q709" s="100"/>
      <c r="R709" s="100"/>
    </row>
    <row r="710" spans="1:18" s="17" customFormat="1" ht="18.75" customHeight="1" x14ac:dyDescent="0.25">
      <c r="A710" s="43" t="s">
        <v>1232</v>
      </c>
      <c r="B710" s="44" t="s">
        <v>1233</v>
      </c>
      <c r="C710" s="36">
        <v>4424</v>
      </c>
      <c r="D710" s="37">
        <v>2434</v>
      </c>
      <c r="E710" s="38">
        <f t="shared" si="24"/>
        <v>0.55018083182640143</v>
      </c>
      <c r="F710" s="105">
        <f t="shared" si="28"/>
        <v>0.03</v>
      </c>
      <c r="G710" s="40">
        <v>4557</v>
      </c>
      <c r="H710" s="41">
        <f t="shared" si="25"/>
        <v>2507.1740506329115</v>
      </c>
      <c r="I710" s="41"/>
      <c r="J710" s="39">
        <v>0.03</v>
      </c>
      <c r="K710" s="42">
        <v>4694</v>
      </c>
      <c r="L710" s="42">
        <v>2583</v>
      </c>
      <c r="M710" s="43"/>
      <c r="N710" s="42">
        <v>5069.5200000000004</v>
      </c>
      <c r="O710" s="42">
        <v>2281.2840000000001</v>
      </c>
      <c r="Q710" s="100"/>
      <c r="R710" s="100"/>
    </row>
    <row r="711" spans="1:18" s="17" customFormat="1" ht="18.75" customHeight="1" x14ac:dyDescent="0.25">
      <c r="A711" s="24" t="s">
        <v>1234</v>
      </c>
      <c r="B711" s="25" t="s">
        <v>1235</v>
      </c>
      <c r="C711" s="26">
        <v>6369</v>
      </c>
      <c r="D711" s="27">
        <v>3503</v>
      </c>
      <c r="E711" s="28">
        <f t="shared" si="24"/>
        <v>0.55000785052598522</v>
      </c>
      <c r="F711" s="106">
        <f t="shared" si="28"/>
        <v>0.03</v>
      </c>
      <c r="G711" s="30">
        <v>6560</v>
      </c>
      <c r="H711" s="31">
        <f t="shared" si="25"/>
        <v>3608.0514994504629</v>
      </c>
      <c r="I711" s="31"/>
      <c r="J711" s="29">
        <v>0.03</v>
      </c>
      <c r="K711" s="32">
        <v>6757</v>
      </c>
      <c r="L711" s="32">
        <v>3716</v>
      </c>
      <c r="M711" s="24"/>
      <c r="N711" s="32">
        <v>7297.56</v>
      </c>
      <c r="O711" s="32">
        <v>3283.902</v>
      </c>
      <c r="Q711" s="100"/>
      <c r="R711" s="100"/>
    </row>
    <row r="712" spans="1:18" s="17" customFormat="1" ht="18.75" customHeight="1" x14ac:dyDescent="0.25">
      <c r="A712" s="43" t="s">
        <v>1236</v>
      </c>
      <c r="B712" s="44" t="s">
        <v>1237</v>
      </c>
      <c r="C712" s="36">
        <v>7778</v>
      </c>
      <c r="D712" s="37">
        <v>4278</v>
      </c>
      <c r="E712" s="38">
        <f t="shared" si="24"/>
        <v>0.5500128567755207</v>
      </c>
      <c r="F712" s="105">
        <f t="shared" si="28"/>
        <v>0.03</v>
      </c>
      <c r="G712" s="40">
        <v>8011</v>
      </c>
      <c r="H712" s="41">
        <f t="shared" si="25"/>
        <v>4406.1529956286959</v>
      </c>
      <c r="I712" s="41"/>
      <c r="J712" s="39">
        <v>0.03</v>
      </c>
      <c r="K712" s="42">
        <v>8251</v>
      </c>
      <c r="L712" s="42">
        <v>4538</v>
      </c>
      <c r="M712" s="43"/>
      <c r="N712" s="42">
        <v>8911.08</v>
      </c>
      <c r="O712" s="42">
        <v>4009.9859999999999</v>
      </c>
      <c r="Q712" s="100"/>
      <c r="R712" s="100"/>
    </row>
    <row r="713" spans="1:18" s="17" customFormat="1" ht="18.75" customHeight="1" x14ac:dyDescent="0.25">
      <c r="A713" s="84" t="s">
        <v>1238</v>
      </c>
      <c r="B713" s="51"/>
      <c r="C713" s="51"/>
      <c r="D713" s="20"/>
      <c r="E713" s="20"/>
      <c r="F713" s="20"/>
      <c r="G713" s="20">
        <v>0</v>
      </c>
      <c r="H713" s="20"/>
      <c r="I713" s="20"/>
      <c r="J713" s="20"/>
      <c r="K713" s="20"/>
      <c r="L713" s="20"/>
      <c r="M713" s="23"/>
      <c r="N713" s="20"/>
      <c r="O713" s="84"/>
      <c r="Q713" s="100"/>
      <c r="R713" s="100"/>
    </row>
    <row r="714" spans="1:18" s="17" customFormat="1" ht="18.75" customHeight="1" x14ac:dyDescent="0.25">
      <c r="A714" s="24" t="s">
        <v>379</v>
      </c>
      <c r="B714" s="25" t="s">
        <v>380</v>
      </c>
      <c r="C714" s="26">
        <v>932</v>
      </c>
      <c r="D714" s="27">
        <v>513</v>
      </c>
      <c r="E714" s="28">
        <f t="shared" si="24"/>
        <v>0.55042918454935619</v>
      </c>
      <c r="F714" s="28">
        <v>0.03</v>
      </c>
      <c r="G714" s="30">
        <v>960</v>
      </c>
      <c r="H714" s="31">
        <f t="shared" si="25"/>
        <v>528.41201716738192</v>
      </c>
      <c r="I714" s="31"/>
      <c r="J714" s="29">
        <v>0.03</v>
      </c>
      <c r="K714" s="32">
        <v>989</v>
      </c>
      <c r="L714" s="32">
        <v>544</v>
      </c>
      <c r="M714" s="24"/>
      <c r="N714" s="32">
        <v>1068.1200000000001</v>
      </c>
      <c r="O714" s="32">
        <v>480.65400000000005</v>
      </c>
      <c r="Q714" s="100"/>
      <c r="R714" s="100"/>
    </row>
    <row r="715" spans="1:18" s="17" customFormat="1" ht="18.75" customHeight="1" x14ac:dyDescent="0.25">
      <c r="A715" s="43" t="s">
        <v>381</v>
      </c>
      <c r="B715" s="44" t="s">
        <v>382</v>
      </c>
      <c r="C715" s="36">
        <v>1399</v>
      </c>
      <c r="D715" s="37">
        <v>770</v>
      </c>
      <c r="E715" s="38">
        <f t="shared" si="24"/>
        <v>0.55039313795568268</v>
      </c>
      <c r="F715" s="45">
        <v>0.03</v>
      </c>
      <c r="G715" s="40">
        <v>1441</v>
      </c>
      <c r="H715" s="41">
        <f t="shared" si="25"/>
        <v>793.11651179413877</v>
      </c>
      <c r="I715" s="41"/>
      <c r="J715" s="39">
        <v>0.03</v>
      </c>
      <c r="K715" s="42">
        <v>1484</v>
      </c>
      <c r="L715" s="42">
        <v>817</v>
      </c>
      <c r="M715" s="43"/>
      <c r="N715" s="42">
        <v>1602.72</v>
      </c>
      <c r="O715" s="42">
        <v>721.22400000000005</v>
      </c>
      <c r="Q715" s="100"/>
      <c r="R715" s="100"/>
    </row>
    <row r="716" spans="1:18" s="17" customFormat="1" ht="18.75" customHeight="1" x14ac:dyDescent="0.25">
      <c r="A716" s="84" t="s">
        <v>1239</v>
      </c>
      <c r="B716" s="51"/>
      <c r="C716" s="51"/>
      <c r="D716" s="20"/>
      <c r="E716" s="20"/>
      <c r="F716" s="20"/>
      <c r="G716" s="20">
        <v>0</v>
      </c>
      <c r="H716" s="20"/>
      <c r="I716" s="20"/>
      <c r="J716" s="20"/>
      <c r="K716" s="20"/>
      <c r="L716" s="20"/>
      <c r="M716" s="23"/>
      <c r="N716" s="20"/>
      <c r="O716" s="84"/>
      <c r="Q716" s="100"/>
      <c r="R716" s="100"/>
    </row>
    <row r="717" spans="1:18" s="17" customFormat="1" ht="18.75" customHeight="1" x14ac:dyDescent="0.25">
      <c r="A717" s="24" t="s">
        <v>1240</v>
      </c>
      <c r="B717" s="25" t="s">
        <v>1241</v>
      </c>
      <c r="C717" s="26">
        <v>21593</v>
      </c>
      <c r="D717" s="27">
        <v>11877</v>
      </c>
      <c r="E717" s="28">
        <f t="shared" si="24"/>
        <v>0.55003936460890102</v>
      </c>
      <c r="F717" s="28">
        <v>0.02</v>
      </c>
      <c r="G717" s="30">
        <v>22025</v>
      </c>
      <c r="H717" s="31">
        <f t="shared" si="25"/>
        <v>12114.617005511045</v>
      </c>
      <c r="I717" s="31"/>
      <c r="J717" s="29">
        <v>0.03</v>
      </c>
      <c r="K717" s="32">
        <v>22686</v>
      </c>
      <c r="L717" s="32">
        <v>12478</v>
      </c>
      <c r="M717" s="24"/>
      <c r="N717" s="32">
        <v>25408.320000000003</v>
      </c>
      <c r="O717" s="32">
        <v>11433.744000000002</v>
      </c>
      <c r="Q717" s="100"/>
      <c r="R717" s="100"/>
    </row>
    <row r="718" spans="1:18" s="17" customFormat="1" ht="18.75" customHeight="1" x14ac:dyDescent="0.25">
      <c r="A718" s="43" t="s">
        <v>1242</v>
      </c>
      <c r="B718" s="44" t="s">
        <v>1243</v>
      </c>
      <c r="C718" s="36">
        <v>20860</v>
      </c>
      <c r="D718" s="37">
        <v>11473</v>
      </c>
      <c r="E718" s="38">
        <f t="shared" si="24"/>
        <v>0.55000000000000004</v>
      </c>
      <c r="F718" s="45">
        <v>0.02</v>
      </c>
      <c r="G718" s="40">
        <v>21277</v>
      </c>
      <c r="H718" s="41">
        <f t="shared" si="25"/>
        <v>11702.35</v>
      </c>
      <c r="I718" s="41"/>
      <c r="J718" s="39">
        <v>0.03</v>
      </c>
      <c r="K718" s="42">
        <v>21915</v>
      </c>
      <c r="L718" s="42">
        <v>12053</v>
      </c>
      <c r="M718" s="43"/>
      <c r="N718" s="42">
        <v>24544.800000000003</v>
      </c>
      <c r="O718" s="42">
        <v>11045.160000000002</v>
      </c>
      <c r="Q718" s="100"/>
      <c r="R718" s="100"/>
    </row>
    <row r="719" spans="1:18" s="17" customFormat="1" ht="18.75" customHeight="1" x14ac:dyDescent="0.25">
      <c r="A719" s="24" t="s">
        <v>1244</v>
      </c>
      <c r="B719" s="25" t="s">
        <v>1245</v>
      </c>
      <c r="C719" s="26">
        <v>23525</v>
      </c>
      <c r="D719" s="27">
        <v>12939</v>
      </c>
      <c r="E719" s="28">
        <f t="shared" si="24"/>
        <v>0.55001062699256109</v>
      </c>
      <c r="F719" s="28">
        <v>0.02</v>
      </c>
      <c r="G719" s="30">
        <v>23996</v>
      </c>
      <c r="H719" s="31">
        <f t="shared" si="25"/>
        <v>13198.055005313496</v>
      </c>
      <c r="I719" s="31"/>
      <c r="J719" s="29">
        <v>0.03</v>
      </c>
      <c r="K719" s="32">
        <v>24716</v>
      </c>
      <c r="L719" s="32">
        <v>13594</v>
      </c>
      <c r="M719" s="24"/>
      <c r="N719" s="32">
        <v>27681.920000000002</v>
      </c>
      <c r="O719" s="32">
        <v>12456.864000000001</v>
      </c>
      <c r="Q719" s="100"/>
      <c r="R719" s="100"/>
    </row>
    <row r="720" spans="1:18" s="17" customFormat="1" ht="18.75" customHeight="1" x14ac:dyDescent="0.25">
      <c r="A720" s="43" t="s">
        <v>1246</v>
      </c>
      <c r="B720" s="44" t="s">
        <v>1247</v>
      </c>
      <c r="C720" s="36">
        <v>8628</v>
      </c>
      <c r="D720" s="37">
        <v>4746</v>
      </c>
      <c r="E720" s="38">
        <f t="shared" si="24"/>
        <v>0.55006954102920724</v>
      </c>
      <c r="F720" s="45">
        <v>0.02</v>
      </c>
      <c r="G720" s="40">
        <v>8801</v>
      </c>
      <c r="H720" s="41">
        <f t="shared" si="25"/>
        <v>4841.1620305980532</v>
      </c>
      <c r="I720" s="41"/>
      <c r="J720" s="39">
        <v>0.03</v>
      </c>
      <c r="K720" s="42">
        <v>9065</v>
      </c>
      <c r="L720" s="42">
        <v>4986</v>
      </c>
      <c r="M720" s="43"/>
      <c r="N720" s="42">
        <v>10152.800000000001</v>
      </c>
      <c r="O720" s="42">
        <v>4568.76</v>
      </c>
      <c r="Q720" s="100"/>
      <c r="R720" s="100"/>
    </row>
    <row r="721" spans="1:18" s="17" customFormat="1" ht="18.75" customHeight="1" x14ac:dyDescent="0.25">
      <c r="A721" s="24" t="s">
        <v>1248</v>
      </c>
      <c r="B721" s="25" t="s">
        <v>1249</v>
      </c>
      <c r="C721" s="26">
        <v>10353</v>
      </c>
      <c r="D721" s="27">
        <v>5695</v>
      </c>
      <c r="E721" s="28">
        <f t="shared" si="24"/>
        <v>0.55008210180623973</v>
      </c>
      <c r="F721" s="28">
        <v>0.02</v>
      </c>
      <c r="G721" s="30">
        <v>10560</v>
      </c>
      <c r="H721" s="31">
        <f t="shared" si="25"/>
        <v>5808.8669950738913</v>
      </c>
      <c r="I721" s="31"/>
      <c r="J721" s="29">
        <v>0.03</v>
      </c>
      <c r="K721" s="32">
        <v>10877</v>
      </c>
      <c r="L721" s="32">
        <v>5983</v>
      </c>
      <c r="M721" s="24"/>
      <c r="N721" s="32">
        <v>12182.240000000002</v>
      </c>
      <c r="O721" s="32">
        <v>5482.0080000000007</v>
      </c>
      <c r="Q721" s="100"/>
      <c r="R721" s="100"/>
    </row>
    <row r="722" spans="1:18" s="17" customFormat="1" ht="18.75" customHeight="1" x14ac:dyDescent="0.25">
      <c r="A722" s="84" t="s">
        <v>1250</v>
      </c>
      <c r="B722" s="51"/>
      <c r="C722" s="51"/>
      <c r="D722" s="20"/>
      <c r="E722" s="20"/>
      <c r="F722" s="20"/>
      <c r="G722" s="20">
        <v>0</v>
      </c>
      <c r="H722" s="20"/>
      <c r="I722" s="20"/>
      <c r="J722" s="20"/>
      <c r="K722" s="20"/>
      <c r="L722" s="20"/>
      <c r="M722" s="23"/>
      <c r="N722" s="20"/>
      <c r="O722" s="84"/>
      <c r="Q722" s="100"/>
      <c r="R722" s="100"/>
    </row>
    <row r="723" spans="1:18" s="17" customFormat="1" ht="18.75" customHeight="1" x14ac:dyDescent="0.25">
      <c r="A723" s="24" t="s">
        <v>1251</v>
      </c>
      <c r="B723" s="25" t="s">
        <v>1252</v>
      </c>
      <c r="C723" s="26">
        <v>1014</v>
      </c>
      <c r="D723" s="27">
        <v>558</v>
      </c>
      <c r="E723" s="28">
        <f t="shared" si="24"/>
        <v>0.55029585798816572</v>
      </c>
      <c r="F723" s="28">
        <v>0.03</v>
      </c>
      <c r="G723" s="30">
        <v>1044</v>
      </c>
      <c r="H723" s="31">
        <f t="shared" si="25"/>
        <v>574.50887573964496</v>
      </c>
      <c r="I723" s="31"/>
      <c r="J723" s="29">
        <v>0.03</v>
      </c>
      <c r="K723" s="32">
        <v>1075</v>
      </c>
      <c r="L723" s="32">
        <v>592</v>
      </c>
      <c r="M723" s="24"/>
      <c r="N723" s="32">
        <v>1161</v>
      </c>
      <c r="O723" s="32">
        <v>522.45000000000005</v>
      </c>
      <c r="Q723" s="100"/>
      <c r="R723" s="100"/>
    </row>
    <row r="724" spans="1:18" s="17" customFormat="1" ht="18.75" customHeight="1" x14ac:dyDescent="0.25">
      <c r="A724" s="63" t="s">
        <v>1253</v>
      </c>
      <c r="B724" s="44" t="s">
        <v>1254</v>
      </c>
      <c r="C724" s="36">
        <v>602</v>
      </c>
      <c r="D724" s="37">
        <v>332</v>
      </c>
      <c r="E724" s="38">
        <f t="shared" si="24"/>
        <v>0.55149501661129563</v>
      </c>
      <c r="F724" s="45">
        <v>0.03</v>
      </c>
      <c r="G724" s="40">
        <v>620</v>
      </c>
      <c r="H724" s="41">
        <f t="shared" si="25"/>
        <v>341.92691029900328</v>
      </c>
      <c r="I724" s="41"/>
      <c r="J724" s="39">
        <v>0.03</v>
      </c>
      <c r="K724" s="42">
        <v>639</v>
      </c>
      <c r="L724" s="42">
        <v>352</v>
      </c>
      <c r="M724" s="43"/>
      <c r="N724" s="42">
        <v>690.12</v>
      </c>
      <c r="O724" s="42">
        <v>310.55400000000003</v>
      </c>
      <c r="Q724" s="100"/>
      <c r="R724" s="100"/>
    </row>
    <row r="725" spans="1:18" s="17" customFormat="1" ht="18.75" customHeight="1" x14ac:dyDescent="0.25">
      <c r="A725" s="24" t="s">
        <v>470</v>
      </c>
      <c r="B725" s="25" t="s">
        <v>471</v>
      </c>
      <c r="C725" s="26">
        <v>301</v>
      </c>
      <c r="D725" s="27">
        <v>166</v>
      </c>
      <c r="E725" s="28">
        <f t="shared" si="24"/>
        <v>0.55149501661129563</v>
      </c>
      <c r="F725" s="28">
        <v>0.03</v>
      </c>
      <c r="G725" s="30">
        <v>310</v>
      </c>
      <c r="H725" s="31">
        <f t="shared" si="25"/>
        <v>170.96345514950164</v>
      </c>
      <c r="I725" s="31"/>
      <c r="J725" s="29">
        <v>0.03</v>
      </c>
      <c r="K725" s="32">
        <v>319</v>
      </c>
      <c r="L725" s="32">
        <v>176</v>
      </c>
      <c r="M725" s="24"/>
      <c r="N725" s="32">
        <v>344.52000000000004</v>
      </c>
      <c r="O725" s="32">
        <v>155.03400000000002</v>
      </c>
      <c r="Q725" s="100"/>
      <c r="R725" s="100"/>
    </row>
    <row r="726" spans="1:18" s="17" customFormat="1" ht="18.75" customHeight="1" x14ac:dyDescent="0.25">
      <c r="A726" s="79" t="s">
        <v>805</v>
      </c>
      <c r="B726" s="44" t="s">
        <v>1255</v>
      </c>
      <c r="C726" s="36">
        <v>5380</v>
      </c>
      <c r="D726" s="37">
        <v>2959</v>
      </c>
      <c r="E726" s="38">
        <f t="shared" si="24"/>
        <v>0.55000000000000004</v>
      </c>
      <c r="F726" s="45">
        <v>0.03</v>
      </c>
      <c r="G726" s="40">
        <v>5541</v>
      </c>
      <c r="H726" s="41">
        <f t="shared" si="25"/>
        <v>3047.55</v>
      </c>
      <c r="I726" s="41"/>
      <c r="J726" s="39">
        <v>0.03</v>
      </c>
      <c r="K726" s="42">
        <v>5707</v>
      </c>
      <c r="L726" s="42">
        <v>3139</v>
      </c>
      <c r="M726" s="43"/>
      <c r="N726" s="42">
        <v>6163.56</v>
      </c>
      <c r="O726" s="42">
        <v>2773.6020000000003</v>
      </c>
      <c r="Q726" s="100"/>
      <c r="R726" s="100"/>
    </row>
    <row r="727" spans="1:18" s="17" customFormat="1" ht="18.75" customHeight="1" x14ac:dyDescent="0.25">
      <c r="A727" s="78" t="s">
        <v>1256</v>
      </c>
      <c r="B727" s="25" t="s">
        <v>1257</v>
      </c>
      <c r="C727" s="26">
        <v>564</v>
      </c>
      <c r="D727" s="27">
        <v>311</v>
      </c>
      <c r="E727" s="28">
        <f t="shared" si="24"/>
        <v>0.5514184397163121</v>
      </c>
      <c r="F727" s="28">
        <v>0.03</v>
      </c>
      <c r="G727" s="30">
        <v>581</v>
      </c>
      <c r="H727" s="31">
        <f t="shared" si="25"/>
        <v>320.37411347517735</v>
      </c>
      <c r="I727" s="31"/>
      <c r="J727" s="29">
        <v>0.03</v>
      </c>
      <c r="K727" s="32">
        <v>598</v>
      </c>
      <c r="L727" s="32">
        <v>330</v>
      </c>
      <c r="M727" s="24"/>
      <c r="N727" s="32">
        <v>645.84</v>
      </c>
      <c r="O727" s="32">
        <v>290.62800000000004</v>
      </c>
      <c r="Q727" s="100"/>
      <c r="R727" s="100"/>
    </row>
    <row r="728" spans="1:18" s="17" customFormat="1" ht="18.75" customHeight="1" x14ac:dyDescent="0.25">
      <c r="A728" s="43" t="s">
        <v>1258</v>
      </c>
      <c r="B728" s="44" t="s">
        <v>1259</v>
      </c>
      <c r="C728" s="36">
        <v>838</v>
      </c>
      <c r="D728" s="37">
        <v>461</v>
      </c>
      <c r="E728" s="38">
        <f t="shared" si="24"/>
        <v>0.55011933174224348</v>
      </c>
      <c r="F728" s="45">
        <v>0.03</v>
      </c>
      <c r="G728" s="40">
        <v>863</v>
      </c>
      <c r="H728" s="41">
        <f t="shared" si="25"/>
        <v>474.7529832935561</v>
      </c>
      <c r="I728" s="41"/>
      <c r="J728" s="39">
        <v>0.03</v>
      </c>
      <c r="K728" s="42">
        <v>889</v>
      </c>
      <c r="L728" s="42">
        <v>489</v>
      </c>
      <c r="M728" s="43"/>
      <c r="N728" s="42">
        <v>960.12000000000012</v>
      </c>
      <c r="O728" s="42">
        <v>432.05400000000009</v>
      </c>
      <c r="Q728" s="100"/>
      <c r="R728" s="100"/>
    </row>
    <row r="729" spans="1:18" s="17" customFormat="1" ht="18.75" customHeight="1" x14ac:dyDescent="0.25">
      <c r="A729" s="24" t="s">
        <v>1260</v>
      </c>
      <c r="B729" s="25" t="s">
        <v>1261</v>
      </c>
      <c r="C729" s="26">
        <v>535</v>
      </c>
      <c r="D729" s="27">
        <v>282</v>
      </c>
      <c r="E729" s="28">
        <f t="shared" si="24"/>
        <v>0.52710280373831775</v>
      </c>
      <c r="F729" s="28">
        <v>0.03</v>
      </c>
      <c r="G729" s="30">
        <v>551</v>
      </c>
      <c r="H729" s="31">
        <f t="shared" si="25"/>
        <v>290.43364485981306</v>
      </c>
      <c r="I729" s="31"/>
      <c r="J729" s="29">
        <v>0.03</v>
      </c>
      <c r="K729" s="32">
        <v>568</v>
      </c>
      <c r="L729" s="32">
        <v>299</v>
      </c>
      <c r="M729" s="24"/>
      <c r="N729" s="32">
        <v>613.44000000000005</v>
      </c>
      <c r="O729" s="32">
        <v>276.04800000000006</v>
      </c>
      <c r="Q729" s="100"/>
      <c r="R729" s="100"/>
    </row>
    <row r="730" spans="1:18" s="17" customFormat="1" ht="18.75" customHeight="1" x14ac:dyDescent="0.25">
      <c r="A730" s="63" t="s">
        <v>373</v>
      </c>
      <c r="B730" s="44" t="s">
        <v>1262</v>
      </c>
      <c r="C730" s="36">
        <v>144</v>
      </c>
      <c r="D730" s="37">
        <v>80</v>
      </c>
      <c r="E730" s="38">
        <f t="shared" si="24"/>
        <v>0.55555555555555558</v>
      </c>
      <c r="F730" s="45">
        <v>0.03</v>
      </c>
      <c r="G730" s="40">
        <v>148</v>
      </c>
      <c r="H730" s="41">
        <f t="shared" si="25"/>
        <v>82.222222222222229</v>
      </c>
      <c r="I730" s="41"/>
      <c r="J730" s="39">
        <v>0.03</v>
      </c>
      <c r="K730" s="42">
        <v>152</v>
      </c>
      <c r="L730" s="42">
        <v>84</v>
      </c>
      <c r="M730" s="43"/>
      <c r="N730" s="42">
        <v>164.16000000000003</v>
      </c>
      <c r="O730" s="42">
        <v>73.872000000000014</v>
      </c>
      <c r="Q730" s="100"/>
      <c r="R730" s="100"/>
    </row>
    <row r="731" spans="1:18" s="17" customFormat="1" ht="18.75" customHeight="1" x14ac:dyDescent="0.25">
      <c r="A731" s="63" t="s">
        <v>1139</v>
      </c>
      <c r="B731" s="44" t="s">
        <v>1140</v>
      </c>
      <c r="C731" s="36">
        <v>292</v>
      </c>
      <c r="D731" s="37">
        <v>161</v>
      </c>
      <c r="E731" s="38">
        <f t="shared" si="24"/>
        <v>0.55136986301369861</v>
      </c>
      <c r="F731" s="45">
        <v>0.03</v>
      </c>
      <c r="G731" s="40">
        <v>301</v>
      </c>
      <c r="H731" s="41">
        <f t="shared" si="25"/>
        <v>165.9623287671233</v>
      </c>
      <c r="I731" s="41"/>
      <c r="J731" s="39">
        <v>0.03</v>
      </c>
      <c r="K731" s="42">
        <v>310</v>
      </c>
      <c r="L731" s="42">
        <v>171</v>
      </c>
      <c r="M731" s="43"/>
      <c r="N731" s="42">
        <v>334.8</v>
      </c>
      <c r="O731" s="42">
        <v>150.66</v>
      </c>
      <c r="Q731" s="100"/>
      <c r="R731" s="100"/>
    </row>
    <row r="732" spans="1:18" s="17" customFormat="1" ht="18.75" customHeight="1" x14ac:dyDescent="0.25">
      <c r="A732" s="78" t="s">
        <v>371</v>
      </c>
      <c r="B732" s="25" t="s">
        <v>1263</v>
      </c>
      <c r="C732" s="26">
        <v>1646</v>
      </c>
      <c r="D732" s="27">
        <v>906</v>
      </c>
      <c r="E732" s="28">
        <f t="shared" si="24"/>
        <v>0.55042527339003644</v>
      </c>
      <c r="F732" s="28">
        <v>0.03</v>
      </c>
      <c r="G732" s="30">
        <v>1695</v>
      </c>
      <c r="H732" s="31">
        <f t="shared" si="25"/>
        <v>932.97083839611173</v>
      </c>
      <c r="I732" s="31"/>
      <c r="J732" s="29">
        <v>0.03</v>
      </c>
      <c r="K732" s="32">
        <v>1745</v>
      </c>
      <c r="L732" s="32">
        <v>960</v>
      </c>
      <c r="M732" s="24"/>
      <c r="N732" s="32">
        <v>1884.6000000000001</v>
      </c>
      <c r="O732" s="32">
        <v>848.07</v>
      </c>
      <c r="Q732" s="100"/>
      <c r="R732" s="100"/>
    </row>
    <row r="733" spans="1:18" s="17" customFormat="1" ht="18.75" customHeight="1" x14ac:dyDescent="0.25">
      <c r="A733" s="43" t="s">
        <v>827</v>
      </c>
      <c r="B733" s="44" t="s">
        <v>1264</v>
      </c>
      <c r="C733" s="36">
        <v>504</v>
      </c>
      <c r="D733" s="37">
        <v>278</v>
      </c>
      <c r="E733" s="38">
        <f t="shared" si="24"/>
        <v>0.55158730158730163</v>
      </c>
      <c r="F733" s="45">
        <v>0.03</v>
      </c>
      <c r="G733" s="40">
        <v>519</v>
      </c>
      <c r="H733" s="41">
        <f t="shared" si="25"/>
        <v>286.27380952380952</v>
      </c>
      <c r="I733" s="41"/>
      <c r="J733" s="39">
        <v>0.03</v>
      </c>
      <c r="K733" s="42">
        <v>535</v>
      </c>
      <c r="L733" s="42">
        <v>295</v>
      </c>
      <c r="M733" s="43"/>
      <c r="N733" s="42">
        <v>577.80000000000007</v>
      </c>
      <c r="O733" s="42">
        <v>260.01000000000005</v>
      </c>
      <c r="Q733" s="100"/>
      <c r="R733" s="100"/>
    </row>
    <row r="734" spans="1:18" s="17" customFormat="1" ht="18.75" customHeight="1" x14ac:dyDescent="0.25">
      <c r="A734" s="24" t="s">
        <v>1133</v>
      </c>
      <c r="B734" s="25" t="s">
        <v>1134</v>
      </c>
      <c r="C734" s="26">
        <v>1148</v>
      </c>
      <c r="D734" s="27">
        <v>632</v>
      </c>
      <c r="E734" s="28">
        <f t="shared" si="24"/>
        <v>0.55052264808362372</v>
      </c>
      <c r="F734" s="28">
        <v>0.03</v>
      </c>
      <c r="G734" s="30">
        <v>1182</v>
      </c>
      <c r="H734" s="31">
        <f t="shared" si="25"/>
        <v>650.71777003484328</v>
      </c>
      <c r="I734" s="31"/>
      <c r="J734" s="29">
        <v>0.03</v>
      </c>
      <c r="K734" s="32">
        <v>1217</v>
      </c>
      <c r="L734" s="32">
        <v>670</v>
      </c>
      <c r="M734" s="24"/>
      <c r="N734" s="32">
        <v>1314.3600000000001</v>
      </c>
      <c r="O734" s="32">
        <v>591.4620000000001</v>
      </c>
      <c r="Q734" s="100"/>
      <c r="R734" s="100"/>
    </row>
    <row r="735" spans="1:18" s="17" customFormat="1" ht="18.75" customHeight="1" x14ac:dyDescent="0.25">
      <c r="A735" s="63" t="s">
        <v>1135</v>
      </c>
      <c r="B735" s="44" t="s">
        <v>1136</v>
      </c>
      <c r="C735" s="36">
        <v>932</v>
      </c>
      <c r="D735" s="37">
        <v>513</v>
      </c>
      <c r="E735" s="38">
        <f t="shared" ref="E735:E792" si="29">+D735/C735</f>
        <v>0.55042918454935619</v>
      </c>
      <c r="F735" s="45">
        <v>0.03</v>
      </c>
      <c r="G735" s="40">
        <v>960</v>
      </c>
      <c r="H735" s="41">
        <f t="shared" ref="H735:H792" si="30">+G735*E735</f>
        <v>528.41201716738192</v>
      </c>
      <c r="I735" s="41"/>
      <c r="J735" s="39">
        <v>0.03</v>
      </c>
      <c r="K735" s="42">
        <v>989</v>
      </c>
      <c r="L735" s="42">
        <v>544</v>
      </c>
      <c r="M735" s="43"/>
      <c r="N735" s="42">
        <v>1068.1200000000001</v>
      </c>
      <c r="O735" s="42">
        <v>480.65400000000005</v>
      </c>
      <c r="Q735" s="100"/>
      <c r="R735" s="100"/>
    </row>
    <row r="736" spans="1:18" s="17" customFormat="1" ht="18.75" customHeight="1" x14ac:dyDescent="0.3">
      <c r="A736" s="109" t="s">
        <v>829</v>
      </c>
      <c r="B736" s="25" t="s">
        <v>1265</v>
      </c>
      <c r="C736" s="26">
        <v>2453</v>
      </c>
      <c r="D736" s="27">
        <v>1302</v>
      </c>
      <c r="E736" s="28">
        <f t="shared" si="29"/>
        <v>0.53077863840195683</v>
      </c>
      <c r="F736" s="28">
        <v>0.03</v>
      </c>
      <c r="G736" s="30">
        <v>2527</v>
      </c>
      <c r="H736" s="31">
        <f t="shared" si="30"/>
        <v>1341.2776192417448</v>
      </c>
      <c r="I736" s="31"/>
      <c r="J736" s="29">
        <v>0.03</v>
      </c>
      <c r="K736" s="32">
        <v>2603</v>
      </c>
      <c r="L736" s="32">
        <v>1382</v>
      </c>
      <c r="M736" s="24"/>
      <c r="N736" s="32">
        <v>2811.2400000000002</v>
      </c>
      <c r="O736" s="32">
        <v>1265.0580000000002</v>
      </c>
      <c r="Q736" s="100"/>
      <c r="R736" s="100"/>
    </row>
    <row r="737" spans="1:18" s="17" customFormat="1" ht="18.75" customHeight="1" x14ac:dyDescent="0.25">
      <c r="A737" s="43" t="s">
        <v>831</v>
      </c>
      <c r="B737" s="44" t="s">
        <v>832</v>
      </c>
      <c r="C737" s="36">
        <v>839</v>
      </c>
      <c r="D737" s="37">
        <v>462</v>
      </c>
      <c r="E737" s="38">
        <f t="shared" si="29"/>
        <v>0.55065554231227654</v>
      </c>
      <c r="F737" s="45">
        <v>0.03</v>
      </c>
      <c r="G737" s="40">
        <v>864</v>
      </c>
      <c r="H737" s="41">
        <f t="shared" si="30"/>
        <v>475.76638855780692</v>
      </c>
      <c r="I737" s="41"/>
      <c r="J737" s="39">
        <v>0.03</v>
      </c>
      <c r="K737" s="42">
        <v>890</v>
      </c>
      <c r="L737" s="42">
        <v>490</v>
      </c>
      <c r="M737" s="43"/>
      <c r="N737" s="42">
        <v>961.2</v>
      </c>
      <c r="O737" s="42">
        <v>432.54</v>
      </c>
      <c r="Q737" s="100"/>
      <c r="R737" s="100"/>
    </row>
    <row r="738" spans="1:18" s="17" customFormat="1" ht="18.75" customHeight="1" x14ac:dyDescent="0.25">
      <c r="A738" s="24" t="s">
        <v>833</v>
      </c>
      <c r="B738" s="25" t="s">
        <v>834</v>
      </c>
      <c r="C738" s="26">
        <v>2667</v>
      </c>
      <c r="D738" s="27">
        <v>1467</v>
      </c>
      <c r="E738" s="28">
        <f t="shared" si="29"/>
        <v>0.55005624296962885</v>
      </c>
      <c r="F738" s="28">
        <v>0.03</v>
      </c>
      <c r="G738" s="30">
        <v>2747</v>
      </c>
      <c r="H738" s="31">
        <f t="shared" si="30"/>
        <v>1511.0044994375705</v>
      </c>
      <c r="I738" s="31"/>
      <c r="J738" s="29">
        <v>0.03</v>
      </c>
      <c r="K738" s="32">
        <v>2829</v>
      </c>
      <c r="L738" s="32">
        <v>1556</v>
      </c>
      <c r="M738" s="24"/>
      <c r="N738" s="32">
        <v>3055.32</v>
      </c>
      <c r="O738" s="32">
        <v>1374.894</v>
      </c>
      <c r="Q738" s="100"/>
      <c r="R738" s="100"/>
    </row>
    <row r="739" spans="1:18" s="17" customFormat="1" ht="18.75" customHeight="1" x14ac:dyDescent="0.25">
      <c r="A739" s="63" t="s">
        <v>379</v>
      </c>
      <c r="B739" s="44" t="s">
        <v>1266</v>
      </c>
      <c r="C739" s="36">
        <v>932</v>
      </c>
      <c r="D739" s="37">
        <v>513</v>
      </c>
      <c r="E739" s="38">
        <f t="shared" si="29"/>
        <v>0.55042918454935619</v>
      </c>
      <c r="F739" s="45">
        <v>0.03</v>
      </c>
      <c r="G739" s="40">
        <v>960</v>
      </c>
      <c r="H739" s="41">
        <f t="shared" si="30"/>
        <v>528.41201716738192</v>
      </c>
      <c r="I739" s="41"/>
      <c r="J739" s="39">
        <v>0.03</v>
      </c>
      <c r="K739" s="42">
        <v>989</v>
      </c>
      <c r="L739" s="42">
        <v>544</v>
      </c>
      <c r="M739" s="43"/>
      <c r="N739" s="42">
        <v>1068.1200000000001</v>
      </c>
      <c r="O739" s="42">
        <v>480.65400000000005</v>
      </c>
      <c r="Q739" s="100"/>
      <c r="R739" s="100"/>
    </row>
    <row r="740" spans="1:18" s="17" customFormat="1" ht="18.75" customHeight="1" x14ac:dyDescent="0.25">
      <c r="A740" s="24" t="s">
        <v>480</v>
      </c>
      <c r="B740" s="25" t="s">
        <v>1267</v>
      </c>
      <c r="C740" s="26">
        <v>1808</v>
      </c>
      <c r="D740" s="27">
        <v>995</v>
      </c>
      <c r="E740" s="28">
        <f t="shared" si="29"/>
        <v>0.55033185840707965</v>
      </c>
      <c r="F740" s="28">
        <v>0.03</v>
      </c>
      <c r="G740" s="30">
        <v>1862</v>
      </c>
      <c r="H740" s="31">
        <f t="shared" si="30"/>
        <v>1024.7179203539822</v>
      </c>
      <c r="I740" s="31"/>
      <c r="J740" s="29">
        <v>0.03</v>
      </c>
      <c r="K740" s="32">
        <v>1918</v>
      </c>
      <c r="L740" s="32">
        <v>1056</v>
      </c>
      <c r="M740" s="24"/>
      <c r="N740" s="32">
        <v>2071.44</v>
      </c>
      <c r="O740" s="32">
        <v>932.14800000000002</v>
      </c>
      <c r="Q740" s="100"/>
      <c r="R740" s="100"/>
    </row>
    <row r="741" spans="1:18" s="17" customFormat="1" ht="18.75" customHeight="1" x14ac:dyDescent="0.25">
      <c r="A741" s="63" t="s">
        <v>1268</v>
      </c>
      <c r="B741" s="44" t="s">
        <v>1269</v>
      </c>
      <c r="C741" s="36">
        <v>793</v>
      </c>
      <c r="D741" s="37">
        <v>437</v>
      </c>
      <c r="E741" s="38">
        <f t="shared" si="29"/>
        <v>0.5510718789407314</v>
      </c>
      <c r="F741" s="45">
        <v>0.03</v>
      </c>
      <c r="G741" s="40">
        <v>817</v>
      </c>
      <c r="H741" s="41">
        <f t="shared" si="30"/>
        <v>450.22572509457757</v>
      </c>
      <c r="I741" s="41"/>
      <c r="J741" s="39">
        <v>0.03</v>
      </c>
      <c r="K741" s="42">
        <v>842</v>
      </c>
      <c r="L741" s="42">
        <v>464</v>
      </c>
      <c r="M741" s="43"/>
      <c r="N741" s="42">
        <v>909.36</v>
      </c>
      <c r="O741" s="42">
        <v>409.21199999999999</v>
      </c>
      <c r="Q741" s="100"/>
      <c r="R741" s="100"/>
    </row>
    <row r="742" spans="1:18" s="17" customFormat="1" ht="18.75" customHeight="1" x14ac:dyDescent="0.25">
      <c r="A742" s="84" t="s">
        <v>1270</v>
      </c>
      <c r="B742" s="51"/>
      <c r="C742" s="51"/>
      <c r="D742" s="20"/>
      <c r="E742" s="20"/>
      <c r="F742" s="20"/>
      <c r="G742" s="20">
        <v>0</v>
      </c>
      <c r="H742" s="20"/>
      <c r="I742" s="20"/>
      <c r="J742" s="20"/>
      <c r="K742" s="20"/>
      <c r="L742" s="20"/>
      <c r="M742" s="23"/>
      <c r="N742" s="20"/>
      <c r="O742" s="84"/>
      <c r="Q742" s="100"/>
      <c r="R742" s="100"/>
    </row>
    <row r="743" spans="1:18" s="17" customFormat="1" ht="18.75" customHeight="1" x14ac:dyDescent="0.25">
      <c r="A743" s="24" t="s">
        <v>1271</v>
      </c>
      <c r="B743" s="25" t="s">
        <v>1272</v>
      </c>
      <c r="C743" s="26">
        <v>23274</v>
      </c>
      <c r="D743" s="27">
        <v>12801</v>
      </c>
      <c r="E743" s="28">
        <f t="shared" si="29"/>
        <v>0.55001288992008246</v>
      </c>
      <c r="F743" s="28">
        <v>0.02</v>
      </c>
      <c r="G743" s="30">
        <v>23739</v>
      </c>
      <c r="H743" s="31">
        <f t="shared" si="30"/>
        <v>13056.755993812838</v>
      </c>
      <c r="I743" s="31"/>
      <c r="J743" s="29">
        <v>0.03</v>
      </c>
      <c r="K743" s="32">
        <v>24451</v>
      </c>
      <c r="L743" s="32">
        <v>13448</v>
      </c>
      <c r="M743" s="24"/>
      <c r="N743" s="32">
        <v>27385.120000000003</v>
      </c>
      <c r="O743" s="32">
        <v>12323.304000000002</v>
      </c>
      <c r="Q743" s="100"/>
      <c r="R743" s="100"/>
    </row>
    <row r="744" spans="1:18" s="17" customFormat="1" ht="18.75" customHeight="1" x14ac:dyDescent="0.25">
      <c r="A744" s="43" t="s">
        <v>1273</v>
      </c>
      <c r="B744" s="44" t="s">
        <v>1274</v>
      </c>
      <c r="C744" s="36">
        <v>29525</v>
      </c>
      <c r="D744" s="37">
        <v>16239</v>
      </c>
      <c r="E744" s="38">
        <f t="shared" si="29"/>
        <v>0.55000846740050802</v>
      </c>
      <c r="F744" s="45">
        <v>0.02</v>
      </c>
      <c r="G744" s="40">
        <v>30116</v>
      </c>
      <c r="H744" s="41">
        <f t="shared" si="30"/>
        <v>16564.055004233698</v>
      </c>
      <c r="I744" s="41"/>
      <c r="J744" s="39">
        <v>0.03</v>
      </c>
      <c r="K744" s="42">
        <v>31019</v>
      </c>
      <c r="L744" s="42">
        <v>17061</v>
      </c>
      <c r="M744" s="43"/>
      <c r="N744" s="42">
        <v>34741.280000000006</v>
      </c>
      <c r="O744" s="42">
        <v>15633.576000000003</v>
      </c>
      <c r="Q744" s="100"/>
      <c r="R744" s="100"/>
    </row>
    <row r="745" spans="1:18" s="17" customFormat="1" ht="18.75" customHeight="1" x14ac:dyDescent="0.25">
      <c r="A745" s="24" t="s">
        <v>1275</v>
      </c>
      <c r="B745" s="25" t="s">
        <v>1276</v>
      </c>
      <c r="C745" s="26">
        <v>31614</v>
      </c>
      <c r="D745" s="27">
        <v>17388</v>
      </c>
      <c r="E745" s="28">
        <f t="shared" si="29"/>
        <v>0.55000948946669193</v>
      </c>
      <c r="F745" s="28">
        <v>0.02</v>
      </c>
      <c r="G745" s="30">
        <v>32246</v>
      </c>
      <c r="H745" s="31">
        <f t="shared" si="30"/>
        <v>17735.605997342947</v>
      </c>
      <c r="I745" s="31"/>
      <c r="J745" s="29">
        <v>0.03</v>
      </c>
      <c r="K745" s="32">
        <v>33213</v>
      </c>
      <c r="L745" s="32">
        <v>18267</v>
      </c>
      <c r="M745" s="24"/>
      <c r="N745" s="32">
        <v>37198.560000000005</v>
      </c>
      <c r="O745" s="32">
        <v>16739.352000000003</v>
      </c>
      <c r="Q745" s="100"/>
      <c r="R745" s="100"/>
    </row>
    <row r="746" spans="1:18" s="17" customFormat="1" ht="18.75" customHeight="1" x14ac:dyDescent="0.25">
      <c r="A746" s="110" t="s">
        <v>1277</v>
      </c>
      <c r="B746" s="111" t="s">
        <v>1278</v>
      </c>
      <c r="C746" s="36">
        <v>34796</v>
      </c>
      <c r="D746" s="37">
        <v>19138</v>
      </c>
      <c r="E746" s="38">
        <f t="shared" si="29"/>
        <v>0.55000574778710198</v>
      </c>
      <c r="F746" s="45">
        <v>0.02</v>
      </c>
      <c r="G746" s="40">
        <v>35492</v>
      </c>
      <c r="H746" s="41">
        <f t="shared" si="30"/>
        <v>19520.804000459822</v>
      </c>
      <c r="I746" s="41"/>
      <c r="J746" s="39">
        <v>0.03</v>
      </c>
      <c r="K746" s="42">
        <v>36557</v>
      </c>
      <c r="L746" s="42">
        <v>20107</v>
      </c>
      <c r="M746" s="43"/>
      <c r="N746" s="42">
        <v>40943.840000000004</v>
      </c>
      <c r="O746" s="42">
        <v>18424.728000000003</v>
      </c>
      <c r="Q746" s="100"/>
      <c r="R746" s="100"/>
    </row>
    <row r="747" spans="1:18" s="17" customFormat="1" ht="18.75" customHeight="1" x14ac:dyDescent="0.25">
      <c r="A747" s="84" t="s">
        <v>1279</v>
      </c>
      <c r="B747" s="51"/>
      <c r="C747" s="51"/>
      <c r="D747" s="20"/>
      <c r="E747" s="20"/>
      <c r="F747" s="20"/>
      <c r="G747" s="20">
        <v>0</v>
      </c>
      <c r="H747" s="20"/>
      <c r="I747" s="20"/>
      <c r="J747" s="20"/>
      <c r="K747" s="20"/>
      <c r="L747" s="20"/>
      <c r="M747" s="23"/>
      <c r="N747" s="20"/>
      <c r="O747" s="84"/>
      <c r="Q747" s="100"/>
      <c r="R747" s="100"/>
    </row>
    <row r="748" spans="1:18" s="17" customFormat="1" ht="18.75" customHeight="1" x14ac:dyDescent="0.25">
      <c r="A748" s="112" t="s">
        <v>1280</v>
      </c>
      <c r="B748" s="81" t="s">
        <v>1281</v>
      </c>
      <c r="C748" s="26">
        <v>11066</v>
      </c>
      <c r="D748" s="27">
        <v>6087</v>
      </c>
      <c r="E748" s="28">
        <f t="shared" si="29"/>
        <v>0.55006325682270019</v>
      </c>
      <c r="F748" s="24"/>
      <c r="G748" s="30">
        <v>11066</v>
      </c>
      <c r="H748" s="31">
        <f t="shared" si="30"/>
        <v>6087</v>
      </c>
      <c r="I748" s="31"/>
      <c r="J748" s="29">
        <v>0.03</v>
      </c>
      <c r="K748" s="32">
        <v>11398</v>
      </c>
      <c r="L748" s="32">
        <v>6270</v>
      </c>
      <c r="M748" s="24"/>
      <c r="N748" s="32">
        <v>11967.9</v>
      </c>
      <c r="O748" s="32">
        <v>5385.5550000000003</v>
      </c>
      <c r="Q748" s="100"/>
      <c r="R748" s="100"/>
    </row>
    <row r="749" spans="1:18" s="17" customFormat="1" ht="18.75" customHeight="1" x14ac:dyDescent="0.25">
      <c r="A749" s="110" t="s">
        <v>1282</v>
      </c>
      <c r="B749" s="111" t="s">
        <v>1283</v>
      </c>
      <c r="C749" s="36">
        <v>22125</v>
      </c>
      <c r="D749" s="37">
        <v>12169</v>
      </c>
      <c r="E749" s="38">
        <f t="shared" si="29"/>
        <v>0.55001129943502824</v>
      </c>
      <c r="F749" s="43"/>
      <c r="G749" s="40">
        <v>22125</v>
      </c>
      <c r="H749" s="41">
        <f t="shared" si="30"/>
        <v>12169</v>
      </c>
      <c r="I749" s="41"/>
      <c r="J749" s="39">
        <v>0.03</v>
      </c>
      <c r="K749" s="42">
        <v>22789</v>
      </c>
      <c r="L749" s="42">
        <v>12534</v>
      </c>
      <c r="M749" s="43"/>
      <c r="N749" s="42">
        <v>23928.45</v>
      </c>
      <c r="O749" s="42">
        <v>10767.8025</v>
      </c>
      <c r="Q749" s="100"/>
      <c r="R749" s="100"/>
    </row>
    <row r="750" spans="1:18" s="17" customFormat="1" ht="18.75" customHeight="1" x14ac:dyDescent="0.25">
      <c r="A750" s="112" t="s">
        <v>1284</v>
      </c>
      <c r="B750" s="81" t="s">
        <v>1285</v>
      </c>
      <c r="C750" s="26">
        <v>33184</v>
      </c>
      <c r="D750" s="27">
        <v>18252</v>
      </c>
      <c r="E750" s="28">
        <f t="shared" si="29"/>
        <v>0.55002410800385726</v>
      </c>
      <c r="F750" s="24"/>
      <c r="G750" s="30">
        <v>33184</v>
      </c>
      <c r="H750" s="31">
        <f t="shared" si="30"/>
        <v>18252</v>
      </c>
      <c r="I750" s="31"/>
      <c r="J750" s="29">
        <v>0.03</v>
      </c>
      <c r="K750" s="32">
        <v>34180</v>
      </c>
      <c r="L750" s="32">
        <v>18800</v>
      </c>
      <c r="M750" s="24"/>
      <c r="N750" s="32">
        <v>35889</v>
      </c>
      <c r="O750" s="32">
        <v>16150.050000000001</v>
      </c>
      <c r="Q750" s="100"/>
      <c r="R750" s="100"/>
    </row>
    <row r="751" spans="1:18" s="17" customFormat="1" ht="18.75" customHeight="1" x14ac:dyDescent="0.25">
      <c r="A751" s="84" t="s">
        <v>1286</v>
      </c>
      <c r="B751" s="56"/>
      <c r="C751" s="113"/>
      <c r="D751" s="20"/>
      <c r="E751" s="20"/>
      <c r="F751" s="20"/>
      <c r="G751" s="20">
        <v>0</v>
      </c>
      <c r="H751" s="20"/>
      <c r="I751" s="20"/>
      <c r="J751" s="20"/>
      <c r="K751" s="20"/>
      <c r="L751" s="20"/>
      <c r="M751" s="23"/>
      <c r="N751" s="20"/>
      <c r="O751" s="84"/>
      <c r="Q751" s="100"/>
      <c r="R751" s="100"/>
    </row>
    <row r="752" spans="1:18" s="17" customFormat="1" ht="18.75" customHeight="1" x14ac:dyDescent="0.3">
      <c r="A752" s="43" t="s">
        <v>379</v>
      </c>
      <c r="B752" s="114" t="s">
        <v>1287</v>
      </c>
      <c r="C752" s="36">
        <v>932</v>
      </c>
      <c r="D752" s="54">
        <v>513</v>
      </c>
      <c r="E752" s="38">
        <f t="shared" si="29"/>
        <v>0.55042918454935619</v>
      </c>
      <c r="F752" s="45">
        <v>0.03</v>
      </c>
      <c r="G752" s="40">
        <v>960</v>
      </c>
      <c r="H752" s="41">
        <f t="shared" si="30"/>
        <v>528.41201716738192</v>
      </c>
      <c r="I752" s="41"/>
      <c r="J752" s="39">
        <v>0.03</v>
      </c>
      <c r="K752" s="42">
        <v>989</v>
      </c>
      <c r="L752" s="42">
        <v>544</v>
      </c>
      <c r="M752" s="43"/>
      <c r="N752" s="42">
        <v>1068.1200000000001</v>
      </c>
      <c r="O752" s="42">
        <v>480.65400000000005</v>
      </c>
      <c r="Q752" s="100"/>
      <c r="R752" s="100"/>
    </row>
    <row r="753" spans="1:18" s="17" customFormat="1" ht="18.75" customHeight="1" x14ac:dyDescent="0.3">
      <c r="A753" s="24" t="s">
        <v>1288</v>
      </c>
      <c r="B753" s="115" t="s">
        <v>1289</v>
      </c>
      <c r="C753" s="26">
        <v>1354</v>
      </c>
      <c r="D753" s="27">
        <f>+C753*0.55</f>
        <v>744.7</v>
      </c>
      <c r="E753" s="28">
        <f t="shared" si="29"/>
        <v>0.55000000000000004</v>
      </c>
      <c r="F753" s="28">
        <v>0.03</v>
      </c>
      <c r="G753" s="30">
        <v>1395</v>
      </c>
      <c r="H753" s="31">
        <f t="shared" si="30"/>
        <v>767.25000000000011</v>
      </c>
      <c r="I753" s="31"/>
      <c r="J753" s="29">
        <v>0.03</v>
      </c>
      <c r="K753" s="32">
        <v>1437</v>
      </c>
      <c r="L753" s="32">
        <v>790</v>
      </c>
      <c r="M753" s="24"/>
      <c r="N753" s="32">
        <v>1551.96</v>
      </c>
      <c r="O753" s="32">
        <v>698.38200000000006</v>
      </c>
      <c r="Q753" s="100"/>
      <c r="R753" s="100"/>
    </row>
    <row r="754" spans="1:18" s="17" customFormat="1" ht="18.75" customHeight="1" x14ac:dyDescent="0.3">
      <c r="A754" s="43" t="s">
        <v>1290</v>
      </c>
      <c r="B754" s="114" t="s">
        <v>1291</v>
      </c>
      <c r="C754" s="36">
        <v>1673</v>
      </c>
      <c r="D754" s="54">
        <f>+C754*0.55</f>
        <v>920.15000000000009</v>
      </c>
      <c r="E754" s="38">
        <f t="shared" si="29"/>
        <v>0.55000000000000004</v>
      </c>
      <c r="F754" s="45">
        <v>0.03</v>
      </c>
      <c r="G754" s="40">
        <v>1723</v>
      </c>
      <c r="H754" s="41">
        <f t="shared" si="30"/>
        <v>947.65000000000009</v>
      </c>
      <c r="I754" s="41"/>
      <c r="J754" s="39">
        <v>0.03</v>
      </c>
      <c r="K754" s="42">
        <v>1775</v>
      </c>
      <c r="L754" s="42">
        <v>976</v>
      </c>
      <c r="M754" s="43"/>
      <c r="N754" s="42">
        <v>1917.0000000000002</v>
      </c>
      <c r="O754" s="42">
        <v>862.65000000000009</v>
      </c>
      <c r="Q754" s="100"/>
      <c r="R754" s="100"/>
    </row>
    <row r="755" spans="1:18" s="17" customFormat="1" ht="18.75" customHeight="1" x14ac:dyDescent="0.3">
      <c r="A755" s="24" t="s">
        <v>1292</v>
      </c>
      <c r="B755" s="115" t="s">
        <v>1293</v>
      </c>
      <c r="C755" s="26">
        <v>404</v>
      </c>
      <c r="D755" s="27">
        <v>223</v>
      </c>
      <c r="E755" s="28">
        <f t="shared" si="29"/>
        <v>0.55198019801980203</v>
      </c>
      <c r="F755" s="28">
        <v>0.03</v>
      </c>
      <c r="G755" s="30">
        <v>416</v>
      </c>
      <c r="H755" s="31">
        <f t="shared" si="30"/>
        <v>229.62376237623764</v>
      </c>
      <c r="I755" s="31"/>
      <c r="J755" s="29">
        <v>0.03</v>
      </c>
      <c r="K755" s="32">
        <v>428</v>
      </c>
      <c r="L755" s="32">
        <v>236</v>
      </c>
      <c r="M755" s="24"/>
      <c r="N755" s="32">
        <v>462.24</v>
      </c>
      <c r="O755" s="32">
        <v>208.00800000000001</v>
      </c>
      <c r="Q755" s="100"/>
      <c r="R755" s="100"/>
    </row>
    <row r="756" spans="1:18" s="17" customFormat="1" ht="18.75" customHeight="1" x14ac:dyDescent="0.25">
      <c r="A756" s="84" t="s">
        <v>1294</v>
      </c>
      <c r="B756" s="51"/>
      <c r="C756" s="51"/>
      <c r="D756" s="20"/>
      <c r="E756" s="20"/>
      <c r="F756" s="20"/>
      <c r="G756" s="20">
        <v>0</v>
      </c>
      <c r="H756" s="20"/>
      <c r="I756" s="20"/>
      <c r="J756" s="20"/>
      <c r="K756" s="20"/>
      <c r="L756" s="20"/>
      <c r="M756" s="23"/>
      <c r="N756" s="20"/>
      <c r="O756" s="84"/>
      <c r="Q756" s="100"/>
      <c r="R756" s="100"/>
    </row>
    <row r="757" spans="1:18" s="17" customFormat="1" ht="18.75" customHeight="1" x14ac:dyDescent="0.25">
      <c r="A757" s="24" t="s">
        <v>1295</v>
      </c>
      <c r="B757" s="25" t="s">
        <v>1296</v>
      </c>
      <c r="C757" s="26">
        <v>14474</v>
      </c>
      <c r="D757" s="27">
        <v>5693</v>
      </c>
      <c r="E757" s="28">
        <f t="shared" si="29"/>
        <v>0.39332596379715351</v>
      </c>
      <c r="F757" s="24"/>
      <c r="G757" s="30">
        <v>14474</v>
      </c>
      <c r="H757" s="31">
        <f t="shared" si="30"/>
        <v>5693</v>
      </c>
      <c r="I757" s="31"/>
      <c r="J757" s="29"/>
      <c r="K757" s="32">
        <v>14474</v>
      </c>
      <c r="L757" s="32">
        <v>5693</v>
      </c>
      <c r="M757" s="24"/>
      <c r="N757" s="32">
        <v>14474</v>
      </c>
      <c r="O757" s="32">
        <v>5978</v>
      </c>
      <c r="P757" s="33"/>
      <c r="Q757" s="100"/>
      <c r="R757" s="100"/>
    </row>
    <row r="758" spans="1:18" s="17" customFormat="1" ht="18.75" customHeight="1" x14ac:dyDescent="0.25">
      <c r="A758" s="43" t="s">
        <v>1297</v>
      </c>
      <c r="B758" s="44" t="s">
        <v>1298</v>
      </c>
      <c r="C758" s="36">
        <v>28949</v>
      </c>
      <c r="D758" s="37">
        <v>11385</v>
      </c>
      <c r="E758" s="38">
        <f t="shared" si="29"/>
        <v>0.39327783343120659</v>
      </c>
      <c r="F758" s="43"/>
      <c r="G758" s="40">
        <v>28949</v>
      </c>
      <c r="H758" s="41">
        <f t="shared" si="30"/>
        <v>11385</v>
      </c>
      <c r="I758" s="41"/>
      <c r="J758" s="39"/>
      <c r="K758" s="42">
        <v>28949</v>
      </c>
      <c r="L758" s="42">
        <v>11385</v>
      </c>
      <c r="M758" s="43"/>
      <c r="N758" s="42">
        <v>28052.04</v>
      </c>
      <c r="O758" s="42">
        <v>12623.418000000001</v>
      </c>
      <c r="P758" s="33"/>
      <c r="Q758" s="100"/>
      <c r="R758" s="100"/>
    </row>
    <row r="759" spans="1:18" s="17" customFormat="1" ht="18.75" customHeight="1" x14ac:dyDescent="0.25">
      <c r="A759" s="24" t="s">
        <v>1299</v>
      </c>
      <c r="B759" s="25" t="s">
        <v>1300</v>
      </c>
      <c r="C759" s="26">
        <v>16083</v>
      </c>
      <c r="D759" s="27">
        <v>6325</v>
      </c>
      <c r="E759" s="28">
        <f t="shared" si="29"/>
        <v>0.39327239942796743</v>
      </c>
      <c r="F759" s="24"/>
      <c r="G759" s="30">
        <v>16083</v>
      </c>
      <c r="H759" s="31">
        <f t="shared" si="30"/>
        <v>6325</v>
      </c>
      <c r="I759" s="31"/>
      <c r="J759" s="29"/>
      <c r="K759" s="32">
        <v>16083</v>
      </c>
      <c r="L759" s="32">
        <v>6325</v>
      </c>
      <c r="M759" s="24"/>
      <c r="N759" s="32">
        <v>15584.58</v>
      </c>
      <c r="O759" s="32">
        <v>7013.0609999999997</v>
      </c>
      <c r="P759" s="33"/>
      <c r="Q759" s="100"/>
      <c r="R759" s="100"/>
    </row>
    <row r="760" spans="1:18" s="17" customFormat="1" ht="18.75" customHeight="1" x14ac:dyDescent="0.25">
      <c r="A760" s="43" t="s">
        <v>1301</v>
      </c>
      <c r="B760" s="44" t="s">
        <v>1302</v>
      </c>
      <c r="C760" s="36">
        <v>32165</v>
      </c>
      <c r="D760" s="37">
        <v>12650</v>
      </c>
      <c r="E760" s="38">
        <f t="shared" si="29"/>
        <v>0.39328462614643245</v>
      </c>
      <c r="F760" s="43"/>
      <c r="G760" s="40">
        <v>32165</v>
      </c>
      <c r="H760" s="41">
        <f t="shared" si="30"/>
        <v>12650</v>
      </c>
      <c r="I760" s="41"/>
      <c r="J760" s="39"/>
      <c r="K760" s="42">
        <v>32165</v>
      </c>
      <c r="L760" s="42">
        <v>12650</v>
      </c>
      <c r="M760" s="43"/>
      <c r="N760" s="42">
        <v>31188.54</v>
      </c>
      <c r="O760" s="42">
        <v>14034.843000000001</v>
      </c>
      <c r="P760" s="33"/>
      <c r="Q760" s="100"/>
      <c r="R760" s="100"/>
    </row>
    <row r="761" spans="1:18" s="17" customFormat="1" ht="18.75" customHeight="1" x14ac:dyDescent="0.25">
      <c r="A761" s="84" t="s">
        <v>1303</v>
      </c>
      <c r="B761" s="51"/>
      <c r="C761" s="89"/>
      <c r="D761" s="20"/>
      <c r="E761" s="20"/>
      <c r="F761" s="20"/>
      <c r="G761" s="20">
        <v>0</v>
      </c>
      <c r="H761" s="20"/>
      <c r="I761" s="20"/>
      <c r="J761" s="20"/>
      <c r="K761" s="20"/>
      <c r="L761" s="20"/>
      <c r="M761" s="23"/>
      <c r="N761" s="20"/>
      <c r="O761" s="84"/>
      <c r="Q761" s="100"/>
      <c r="R761" s="100"/>
    </row>
    <row r="762" spans="1:18" s="17" customFormat="1" ht="18.75" customHeight="1" x14ac:dyDescent="0.25">
      <c r="A762" s="24" t="s">
        <v>1304</v>
      </c>
      <c r="B762" s="25" t="s">
        <v>1305</v>
      </c>
      <c r="C762" s="26">
        <v>3096</v>
      </c>
      <c r="D762" s="27">
        <v>1703</v>
      </c>
      <c r="E762" s="28">
        <f t="shared" si="29"/>
        <v>0.55006459948320419</v>
      </c>
      <c r="F762" s="28">
        <v>0.03</v>
      </c>
      <c r="G762" s="30">
        <v>3189</v>
      </c>
      <c r="H762" s="31">
        <f t="shared" si="30"/>
        <v>1754.1560077519382</v>
      </c>
      <c r="I762" s="31"/>
      <c r="J762" s="29">
        <v>0.03</v>
      </c>
      <c r="K762" s="32">
        <v>3285</v>
      </c>
      <c r="L762" s="32">
        <v>1807</v>
      </c>
      <c r="M762" s="24"/>
      <c r="N762" s="32">
        <v>3547.8</v>
      </c>
      <c r="O762" s="32">
        <v>1596.5100000000002</v>
      </c>
      <c r="Q762" s="100"/>
      <c r="R762" s="100"/>
    </row>
    <row r="763" spans="1:18" s="17" customFormat="1" ht="18.75" customHeight="1" x14ac:dyDescent="0.25">
      <c r="A763" s="63" t="s">
        <v>1306</v>
      </c>
      <c r="B763" s="44" t="s">
        <v>1307</v>
      </c>
      <c r="C763" s="36">
        <v>994</v>
      </c>
      <c r="D763" s="37">
        <v>547</v>
      </c>
      <c r="E763" s="38">
        <f t="shared" si="29"/>
        <v>0.55030181086519114</v>
      </c>
      <c r="F763" s="45">
        <v>0.03</v>
      </c>
      <c r="G763" s="40">
        <v>1024</v>
      </c>
      <c r="H763" s="41">
        <f t="shared" si="30"/>
        <v>563.50905432595573</v>
      </c>
      <c r="I763" s="41"/>
      <c r="J763" s="39">
        <v>0.03</v>
      </c>
      <c r="K763" s="42">
        <v>1055</v>
      </c>
      <c r="L763" s="42">
        <v>581</v>
      </c>
      <c r="M763" s="43"/>
      <c r="N763" s="42">
        <v>1139.4000000000001</v>
      </c>
      <c r="O763" s="42">
        <v>512.73</v>
      </c>
      <c r="Q763" s="100"/>
      <c r="R763" s="100"/>
    </row>
    <row r="764" spans="1:18" s="17" customFormat="1" ht="18.75" customHeight="1" x14ac:dyDescent="0.25">
      <c r="A764" s="24" t="s">
        <v>1308</v>
      </c>
      <c r="B764" s="25" t="s">
        <v>1309</v>
      </c>
      <c r="C764" s="26">
        <v>1906</v>
      </c>
      <c r="D764" s="27">
        <v>1049</v>
      </c>
      <c r="E764" s="28">
        <f t="shared" si="29"/>
        <v>0.55036726128016789</v>
      </c>
      <c r="F764" s="28">
        <v>0.03</v>
      </c>
      <c r="G764" s="30">
        <v>1963</v>
      </c>
      <c r="H764" s="31">
        <f t="shared" si="30"/>
        <v>1080.3709338929696</v>
      </c>
      <c r="I764" s="31"/>
      <c r="J764" s="29">
        <v>0.03</v>
      </c>
      <c r="K764" s="32">
        <v>2022</v>
      </c>
      <c r="L764" s="32">
        <v>1113</v>
      </c>
      <c r="M764" s="24"/>
      <c r="N764" s="32">
        <v>2183.7600000000002</v>
      </c>
      <c r="O764" s="32">
        <v>982.69200000000012</v>
      </c>
      <c r="Q764" s="100"/>
      <c r="R764" s="100"/>
    </row>
    <row r="765" spans="1:18" s="17" customFormat="1" ht="18.75" customHeight="1" x14ac:dyDescent="0.25">
      <c r="A765" s="63" t="s">
        <v>1310</v>
      </c>
      <c r="B765" s="44" t="s">
        <v>1311</v>
      </c>
      <c r="C765" s="36">
        <v>2325</v>
      </c>
      <c r="D765" s="37">
        <v>1279</v>
      </c>
      <c r="E765" s="38">
        <f t="shared" si="29"/>
        <v>0.55010752688172038</v>
      </c>
      <c r="F765" s="45">
        <v>0.03</v>
      </c>
      <c r="G765" s="40">
        <v>2395</v>
      </c>
      <c r="H765" s="41">
        <f t="shared" si="30"/>
        <v>1317.5075268817202</v>
      </c>
      <c r="I765" s="41"/>
      <c r="J765" s="39">
        <v>0.03</v>
      </c>
      <c r="K765" s="42">
        <v>2467</v>
      </c>
      <c r="L765" s="42">
        <v>1357</v>
      </c>
      <c r="M765" s="43"/>
      <c r="N765" s="42">
        <v>2664.36</v>
      </c>
      <c r="O765" s="42">
        <v>1198.962</v>
      </c>
      <c r="Q765" s="100"/>
      <c r="R765" s="100"/>
    </row>
    <row r="766" spans="1:18" s="17" customFormat="1" ht="18.75" customHeight="1" x14ac:dyDescent="0.25">
      <c r="A766" s="24" t="s">
        <v>1312</v>
      </c>
      <c r="B766" s="25" t="s">
        <v>1313</v>
      </c>
      <c r="C766" s="26">
        <v>1062</v>
      </c>
      <c r="D766" s="27">
        <v>585</v>
      </c>
      <c r="E766" s="28">
        <f t="shared" si="29"/>
        <v>0.55084745762711862</v>
      </c>
      <c r="F766" s="28">
        <v>0.03</v>
      </c>
      <c r="G766" s="30">
        <v>1094</v>
      </c>
      <c r="H766" s="31">
        <f t="shared" si="30"/>
        <v>602.62711864406776</v>
      </c>
      <c r="I766" s="31"/>
      <c r="J766" s="29">
        <v>0.03</v>
      </c>
      <c r="K766" s="32">
        <v>1127</v>
      </c>
      <c r="L766" s="32">
        <v>621</v>
      </c>
      <c r="M766" s="24"/>
      <c r="N766" s="32">
        <v>1217.1600000000001</v>
      </c>
      <c r="O766" s="32">
        <v>547.72200000000009</v>
      </c>
      <c r="Q766" s="100"/>
      <c r="R766" s="100"/>
    </row>
    <row r="767" spans="1:18" s="17" customFormat="1" ht="18.75" customHeight="1" x14ac:dyDescent="0.25">
      <c r="A767" s="63" t="s">
        <v>1314</v>
      </c>
      <c r="B767" s="44" t="s">
        <v>1315</v>
      </c>
      <c r="C767" s="36">
        <v>1271</v>
      </c>
      <c r="D767" s="37">
        <v>700</v>
      </c>
      <c r="E767" s="38">
        <f t="shared" si="29"/>
        <v>0.55074744295830058</v>
      </c>
      <c r="F767" s="45">
        <v>0.03</v>
      </c>
      <c r="G767" s="40">
        <v>1309</v>
      </c>
      <c r="H767" s="41">
        <f t="shared" si="30"/>
        <v>720.92840283241549</v>
      </c>
      <c r="I767" s="41"/>
      <c r="J767" s="39">
        <v>0.03</v>
      </c>
      <c r="K767" s="42">
        <v>1348</v>
      </c>
      <c r="L767" s="42">
        <v>742</v>
      </c>
      <c r="M767" s="43"/>
      <c r="N767" s="42">
        <v>1455.8400000000001</v>
      </c>
      <c r="O767" s="42">
        <v>655.12800000000004</v>
      </c>
      <c r="Q767" s="100"/>
      <c r="R767" s="100"/>
    </row>
    <row r="768" spans="1:18" s="17" customFormat="1" ht="18.75" customHeight="1" x14ac:dyDescent="0.25">
      <c r="A768" s="24" t="s">
        <v>1316</v>
      </c>
      <c r="B768" s="25" t="s">
        <v>1317</v>
      </c>
      <c r="C768" s="26">
        <v>404</v>
      </c>
      <c r="D768" s="27">
        <v>223</v>
      </c>
      <c r="E768" s="28">
        <f t="shared" si="29"/>
        <v>0.55198019801980203</v>
      </c>
      <c r="F768" s="28">
        <v>0.03</v>
      </c>
      <c r="G768" s="30">
        <v>416</v>
      </c>
      <c r="H768" s="31">
        <f t="shared" si="30"/>
        <v>229.62376237623764</v>
      </c>
      <c r="I768" s="31"/>
      <c r="J768" s="29">
        <v>0.03</v>
      </c>
      <c r="K768" s="32">
        <v>428</v>
      </c>
      <c r="L768" s="32">
        <v>236</v>
      </c>
      <c r="M768" s="24"/>
      <c r="N768" s="32">
        <v>462.24</v>
      </c>
      <c r="O768" s="32">
        <v>208.00800000000001</v>
      </c>
      <c r="Q768" s="100"/>
      <c r="R768" s="100"/>
    </row>
    <row r="769" spans="1:18" s="17" customFormat="1" ht="18.75" customHeight="1" x14ac:dyDescent="0.25">
      <c r="A769" s="63" t="s">
        <v>1318</v>
      </c>
      <c r="B769" s="44" t="s">
        <v>1319</v>
      </c>
      <c r="C769" s="36">
        <v>1140</v>
      </c>
      <c r="D769" s="37">
        <v>627</v>
      </c>
      <c r="E769" s="38">
        <f t="shared" si="29"/>
        <v>0.55000000000000004</v>
      </c>
      <c r="F769" s="45">
        <v>0.03</v>
      </c>
      <c r="G769" s="40">
        <v>1174</v>
      </c>
      <c r="H769" s="41">
        <f t="shared" si="30"/>
        <v>645.70000000000005</v>
      </c>
      <c r="I769" s="41"/>
      <c r="J769" s="39">
        <v>0.03</v>
      </c>
      <c r="K769" s="42">
        <v>1209</v>
      </c>
      <c r="L769" s="42">
        <v>665</v>
      </c>
      <c r="M769" s="43"/>
      <c r="N769" s="42">
        <v>1305.72</v>
      </c>
      <c r="O769" s="42">
        <v>587.57400000000007</v>
      </c>
      <c r="Q769" s="100"/>
      <c r="R769" s="100"/>
    </row>
    <row r="770" spans="1:18" s="17" customFormat="1" ht="18.75" customHeight="1" x14ac:dyDescent="0.25">
      <c r="A770" s="24" t="s">
        <v>1320</v>
      </c>
      <c r="B770" s="25" t="s">
        <v>1321</v>
      </c>
      <c r="C770" s="26">
        <v>1579</v>
      </c>
      <c r="D770" s="27">
        <v>869</v>
      </c>
      <c r="E770" s="28">
        <f t="shared" si="29"/>
        <v>0.55034832172260928</v>
      </c>
      <c r="F770" s="28">
        <v>0.03</v>
      </c>
      <c r="G770" s="30">
        <v>1626</v>
      </c>
      <c r="H770" s="31">
        <f t="shared" si="30"/>
        <v>894.86637112096264</v>
      </c>
      <c r="I770" s="31"/>
      <c r="J770" s="29">
        <v>0.03</v>
      </c>
      <c r="K770" s="32">
        <v>1675</v>
      </c>
      <c r="L770" s="32">
        <v>922</v>
      </c>
      <c r="M770" s="24"/>
      <c r="N770" s="32">
        <v>1809.0000000000002</v>
      </c>
      <c r="O770" s="32">
        <v>814.05000000000007</v>
      </c>
      <c r="Q770" s="100"/>
      <c r="R770" s="100"/>
    </row>
    <row r="771" spans="1:18" s="17" customFormat="1" ht="18.75" customHeight="1" x14ac:dyDescent="0.25">
      <c r="A771" s="63" t="s">
        <v>1322</v>
      </c>
      <c r="B771" s="44" t="s">
        <v>1323</v>
      </c>
      <c r="C771" s="36">
        <v>396</v>
      </c>
      <c r="D771" s="37">
        <v>218</v>
      </c>
      <c r="E771" s="38">
        <f t="shared" si="29"/>
        <v>0.5505050505050505</v>
      </c>
      <c r="F771" s="45">
        <v>0.03</v>
      </c>
      <c r="G771" s="40">
        <v>408</v>
      </c>
      <c r="H771" s="41">
        <f t="shared" si="30"/>
        <v>224.60606060606059</v>
      </c>
      <c r="I771" s="41"/>
      <c r="J771" s="39">
        <v>0.03</v>
      </c>
      <c r="K771" s="42">
        <v>420</v>
      </c>
      <c r="L771" s="42">
        <v>231</v>
      </c>
      <c r="M771" s="43"/>
      <c r="N771" s="42">
        <v>453.6</v>
      </c>
      <c r="O771" s="42">
        <v>204.12</v>
      </c>
      <c r="Q771" s="100"/>
      <c r="R771" s="100"/>
    </row>
    <row r="772" spans="1:18" s="17" customFormat="1" ht="18.75" customHeight="1" x14ac:dyDescent="0.25">
      <c r="A772" s="24" t="s">
        <v>379</v>
      </c>
      <c r="B772" s="25" t="s">
        <v>380</v>
      </c>
      <c r="C772" s="26">
        <v>932</v>
      </c>
      <c r="D772" s="27">
        <v>513</v>
      </c>
      <c r="E772" s="28">
        <f t="shared" si="29"/>
        <v>0.55042918454935619</v>
      </c>
      <c r="F772" s="28">
        <v>0.03</v>
      </c>
      <c r="G772" s="30">
        <v>960</v>
      </c>
      <c r="H772" s="31">
        <f t="shared" si="30"/>
        <v>528.41201716738192</v>
      </c>
      <c r="I772" s="31"/>
      <c r="J772" s="29">
        <v>0.03</v>
      </c>
      <c r="K772" s="32">
        <v>989</v>
      </c>
      <c r="L772" s="32">
        <v>544</v>
      </c>
      <c r="M772" s="24"/>
      <c r="N772" s="32">
        <v>1068.1200000000001</v>
      </c>
      <c r="O772" s="32">
        <v>480.65400000000005</v>
      </c>
      <c r="Q772" s="100"/>
      <c r="R772" s="100"/>
    </row>
    <row r="773" spans="1:18" s="17" customFormat="1" ht="18.75" customHeight="1" x14ac:dyDescent="0.25">
      <c r="A773" s="63" t="s">
        <v>1324</v>
      </c>
      <c r="B773" s="44" t="s">
        <v>1325</v>
      </c>
      <c r="C773" s="36">
        <v>724</v>
      </c>
      <c r="D773" s="37">
        <v>399</v>
      </c>
      <c r="E773" s="38">
        <f t="shared" si="29"/>
        <v>0.55110497237569056</v>
      </c>
      <c r="F773" s="45">
        <v>0.03</v>
      </c>
      <c r="G773" s="40">
        <v>746</v>
      </c>
      <c r="H773" s="41">
        <f t="shared" si="30"/>
        <v>411.12430939226516</v>
      </c>
      <c r="I773" s="41"/>
      <c r="J773" s="39">
        <v>0.03</v>
      </c>
      <c r="K773" s="42">
        <v>768</v>
      </c>
      <c r="L773" s="42">
        <v>423</v>
      </c>
      <c r="M773" s="43"/>
      <c r="N773" s="42">
        <v>829.44</v>
      </c>
      <c r="O773" s="42">
        <v>373.24800000000005</v>
      </c>
      <c r="Q773" s="100"/>
      <c r="R773" s="100"/>
    </row>
    <row r="774" spans="1:18" s="17" customFormat="1" ht="18.75" customHeight="1" x14ac:dyDescent="0.3">
      <c r="A774" s="115" t="s">
        <v>1326</v>
      </c>
      <c r="B774" s="25" t="s">
        <v>1327</v>
      </c>
      <c r="C774" s="26">
        <v>1704</v>
      </c>
      <c r="D774" s="27">
        <v>938</v>
      </c>
      <c r="E774" s="28">
        <f t="shared" si="29"/>
        <v>0.55046948356807512</v>
      </c>
      <c r="F774" s="28">
        <v>0.03</v>
      </c>
      <c r="G774" s="30">
        <v>1755</v>
      </c>
      <c r="H774" s="31">
        <f t="shared" si="30"/>
        <v>966.07394366197184</v>
      </c>
      <c r="I774" s="31"/>
      <c r="J774" s="29">
        <v>0.03</v>
      </c>
      <c r="K774" s="32">
        <v>1808</v>
      </c>
      <c r="L774" s="32">
        <v>995</v>
      </c>
      <c r="M774" s="24"/>
      <c r="N774" s="32">
        <v>1952.64</v>
      </c>
      <c r="O774" s="32">
        <v>878.6880000000001</v>
      </c>
      <c r="Q774" s="100"/>
      <c r="R774" s="100"/>
    </row>
    <row r="775" spans="1:18" s="17" customFormat="1" ht="18.75" customHeight="1" x14ac:dyDescent="0.25">
      <c r="A775" s="84" t="s">
        <v>1328</v>
      </c>
      <c r="B775" s="51"/>
      <c r="C775" s="51"/>
      <c r="D775" s="20"/>
      <c r="E775" s="20"/>
      <c r="F775" s="20"/>
      <c r="G775" s="20">
        <v>0</v>
      </c>
      <c r="H775" s="20"/>
      <c r="I775" s="20"/>
      <c r="J775" s="20"/>
      <c r="K775" s="20"/>
      <c r="L775" s="20"/>
      <c r="M775" s="23"/>
      <c r="N775" s="20"/>
      <c r="O775" s="84"/>
      <c r="Q775" s="100"/>
      <c r="R775" s="100"/>
    </row>
    <row r="776" spans="1:18" s="17" customFormat="1" ht="18.75" customHeight="1" x14ac:dyDescent="0.25">
      <c r="A776" s="112" t="s">
        <v>1329</v>
      </c>
      <c r="B776" s="81" t="s">
        <v>1330</v>
      </c>
      <c r="C776" s="26">
        <v>13865</v>
      </c>
      <c r="D776" s="27">
        <v>7626</v>
      </c>
      <c r="E776" s="28">
        <f t="shared" si="29"/>
        <v>0.5500180310133429</v>
      </c>
      <c r="F776" s="116">
        <v>1.4999999999999999E-2</v>
      </c>
      <c r="G776" s="30">
        <v>14073</v>
      </c>
      <c r="H776" s="31">
        <f t="shared" si="30"/>
        <v>7740.4037504507751</v>
      </c>
      <c r="I776" s="31"/>
      <c r="J776" s="29">
        <v>0.03</v>
      </c>
      <c r="K776" s="32">
        <v>14495</v>
      </c>
      <c r="L776" s="32">
        <v>7973</v>
      </c>
      <c r="M776" s="24"/>
      <c r="N776" s="32">
        <v>15654.6</v>
      </c>
      <c r="O776" s="32">
        <v>7044.5700000000006</v>
      </c>
      <c r="Q776" s="100"/>
      <c r="R776" s="100"/>
    </row>
    <row r="777" spans="1:18" s="17" customFormat="1" ht="18.75" customHeight="1" x14ac:dyDescent="0.25">
      <c r="A777" s="117" t="s">
        <v>1331</v>
      </c>
      <c r="B777" s="118" t="s">
        <v>1330</v>
      </c>
      <c r="C777" s="36">
        <v>17972</v>
      </c>
      <c r="D777" s="37">
        <v>9885</v>
      </c>
      <c r="E777" s="38">
        <f t="shared" si="29"/>
        <v>0.55002225684397954</v>
      </c>
      <c r="F777" s="119">
        <v>1.4999999999999999E-2</v>
      </c>
      <c r="G777" s="40">
        <v>18242</v>
      </c>
      <c r="H777" s="41">
        <f t="shared" si="30"/>
        <v>10033.506009347875</v>
      </c>
      <c r="I777" s="41"/>
      <c r="J777" s="39">
        <v>0.03</v>
      </c>
      <c r="K777" s="42">
        <v>18789</v>
      </c>
      <c r="L777" s="42">
        <v>10334</v>
      </c>
      <c r="M777" s="43"/>
      <c r="N777" s="42">
        <v>20292.120000000003</v>
      </c>
      <c r="O777" s="42">
        <v>9131.4540000000015</v>
      </c>
      <c r="Q777" s="100"/>
      <c r="R777" s="100"/>
    </row>
    <row r="778" spans="1:18" s="17" customFormat="1" ht="18.75" customHeight="1" x14ac:dyDescent="0.25">
      <c r="A778" s="112" t="s">
        <v>1332</v>
      </c>
      <c r="B778" s="81" t="s">
        <v>1330</v>
      </c>
      <c r="C778" s="26">
        <v>22644</v>
      </c>
      <c r="D778" s="27">
        <v>12455</v>
      </c>
      <c r="E778" s="28">
        <f t="shared" si="29"/>
        <v>0.5500353294470941</v>
      </c>
      <c r="F778" s="116">
        <v>1.4999999999999999E-2</v>
      </c>
      <c r="G778" s="30">
        <v>22984</v>
      </c>
      <c r="H778" s="31">
        <f t="shared" si="30"/>
        <v>12642.01201201201</v>
      </c>
      <c r="I778" s="31"/>
      <c r="J778" s="29">
        <v>0.03</v>
      </c>
      <c r="K778" s="32">
        <v>23674</v>
      </c>
      <c r="L778" s="32">
        <v>13022</v>
      </c>
      <c r="M778" s="24"/>
      <c r="N778" s="32">
        <v>25567.920000000002</v>
      </c>
      <c r="O778" s="32">
        <v>11505.564</v>
      </c>
      <c r="Q778" s="100"/>
      <c r="R778" s="100"/>
    </row>
    <row r="779" spans="1:18" s="17" customFormat="1" ht="18.75" customHeight="1" x14ac:dyDescent="0.25">
      <c r="A779" s="84" t="s">
        <v>1333</v>
      </c>
      <c r="B779" s="51"/>
      <c r="C779" s="51"/>
      <c r="D779" s="20"/>
      <c r="E779" s="20"/>
      <c r="F779" s="20"/>
      <c r="G779" s="20">
        <v>0</v>
      </c>
      <c r="H779" s="20"/>
      <c r="I779" s="20"/>
      <c r="J779" s="20"/>
      <c r="K779" s="20"/>
      <c r="L779" s="20"/>
      <c r="M779" s="23"/>
      <c r="N779" s="20"/>
      <c r="O779" s="84"/>
      <c r="Q779" s="100"/>
      <c r="R779" s="100"/>
    </row>
    <row r="780" spans="1:18" s="17" customFormat="1" ht="18.75" customHeight="1" x14ac:dyDescent="0.25">
      <c r="A780" s="117" t="s">
        <v>1334</v>
      </c>
      <c r="B780" s="44" t="s">
        <v>1335</v>
      </c>
      <c r="C780" s="36">
        <v>2656</v>
      </c>
      <c r="D780" s="37">
        <v>1461</v>
      </c>
      <c r="E780" s="38">
        <f t="shared" si="29"/>
        <v>0.55007530120481929</v>
      </c>
      <c r="F780" s="45">
        <v>0.03</v>
      </c>
      <c r="G780" s="40">
        <v>2736</v>
      </c>
      <c r="H780" s="41">
        <f t="shared" si="30"/>
        <v>1505.0060240963855</v>
      </c>
      <c r="I780" s="41"/>
      <c r="J780" s="39">
        <v>0.03</v>
      </c>
      <c r="K780" s="42">
        <v>2818</v>
      </c>
      <c r="L780" s="42">
        <v>1550</v>
      </c>
      <c r="M780" s="43"/>
      <c r="N780" s="42">
        <v>3043.44</v>
      </c>
      <c r="O780" s="42">
        <v>1369.548</v>
      </c>
      <c r="Q780" s="100"/>
      <c r="R780" s="100"/>
    </row>
    <row r="781" spans="1:18" s="17" customFormat="1" ht="18.75" customHeight="1" x14ac:dyDescent="0.25">
      <c r="A781" s="112" t="s">
        <v>1336</v>
      </c>
      <c r="B781" s="25" t="s">
        <v>1337</v>
      </c>
      <c r="C781" s="26">
        <v>3939</v>
      </c>
      <c r="D781" s="27">
        <v>2167</v>
      </c>
      <c r="E781" s="28">
        <f t="shared" si="29"/>
        <v>0.55013962934755012</v>
      </c>
      <c r="F781" s="28">
        <v>0.03</v>
      </c>
      <c r="G781" s="30">
        <v>4057</v>
      </c>
      <c r="H781" s="31">
        <f t="shared" si="30"/>
        <v>2231.9164762630107</v>
      </c>
      <c r="I781" s="31"/>
      <c r="J781" s="29">
        <v>0.03</v>
      </c>
      <c r="K781" s="32">
        <v>4179</v>
      </c>
      <c r="L781" s="32">
        <v>2299</v>
      </c>
      <c r="M781" s="24"/>
      <c r="N781" s="32">
        <v>4513.3200000000006</v>
      </c>
      <c r="O781" s="32">
        <v>2030.9940000000004</v>
      </c>
      <c r="Q781" s="100"/>
      <c r="R781" s="100"/>
    </row>
    <row r="782" spans="1:18" s="17" customFormat="1" ht="18.75" customHeight="1" x14ac:dyDescent="0.25">
      <c r="A782" s="117" t="s">
        <v>1338</v>
      </c>
      <c r="B782" s="44" t="s">
        <v>1339</v>
      </c>
      <c r="C782" s="36">
        <v>4383</v>
      </c>
      <c r="D782" s="37">
        <v>2411</v>
      </c>
      <c r="E782" s="38">
        <f t="shared" si="29"/>
        <v>0.55007985398129133</v>
      </c>
      <c r="F782" s="45">
        <v>0.03</v>
      </c>
      <c r="G782" s="40">
        <v>4514</v>
      </c>
      <c r="H782" s="41">
        <f t="shared" si="30"/>
        <v>2483.0604608715489</v>
      </c>
      <c r="I782" s="41"/>
      <c r="J782" s="39">
        <v>0.03</v>
      </c>
      <c r="K782" s="42">
        <v>4649</v>
      </c>
      <c r="L782" s="42">
        <v>2557</v>
      </c>
      <c r="M782" s="43"/>
      <c r="N782" s="42">
        <v>5020.92</v>
      </c>
      <c r="O782" s="42">
        <v>2259.4140000000002</v>
      </c>
      <c r="Q782" s="100"/>
      <c r="R782" s="100"/>
    </row>
    <row r="783" spans="1:18" s="17" customFormat="1" ht="18.75" customHeight="1" x14ac:dyDescent="0.25">
      <c r="A783" s="84" t="s">
        <v>1340</v>
      </c>
      <c r="B783" s="51"/>
      <c r="C783" s="51"/>
      <c r="D783" s="20"/>
      <c r="E783" s="20"/>
      <c r="F783" s="20"/>
      <c r="G783" s="20">
        <v>0</v>
      </c>
      <c r="H783" s="20"/>
      <c r="I783" s="20"/>
      <c r="J783" s="20"/>
      <c r="K783" s="20"/>
      <c r="L783" s="20"/>
      <c r="M783" s="23"/>
      <c r="N783" s="20"/>
      <c r="O783" s="84"/>
      <c r="Q783" s="100"/>
      <c r="R783" s="100"/>
    </row>
    <row r="784" spans="1:18" s="17" customFormat="1" ht="18.75" customHeight="1" x14ac:dyDescent="0.25">
      <c r="A784" s="24" t="s">
        <v>1341</v>
      </c>
      <c r="B784" s="25" t="s">
        <v>1342</v>
      </c>
      <c r="C784" s="26">
        <v>5540</v>
      </c>
      <c r="D784" s="27">
        <v>3047</v>
      </c>
      <c r="E784" s="28">
        <f t="shared" si="29"/>
        <v>0.55000000000000004</v>
      </c>
      <c r="F784" s="116">
        <v>1.4999999999999999E-2</v>
      </c>
      <c r="G784" s="30">
        <v>5623</v>
      </c>
      <c r="H784" s="31">
        <f t="shared" si="30"/>
        <v>3092.65</v>
      </c>
      <c r="I784" s="31"/>
      <c r="J784" s="29">
        <v>0.03</v>
      </c>
      <c r="K784" s="32">
        <v>5792</v>
      </c>
      <c r="L784" s="32">
        <v>3186</v>
      </c>
      <c r="M784" s="24"/>
      <c r="N784" s="32">
        <v>6255.3600000000006</v>
      </c>
      <c r="O784" s="32">
        <v>2814.9120000000003</v>
      </c>
      <c r="Q784" s="100"/>
      <c r="R784" s="100"/>
    </row>
    <row r="785" spans="1:18" s="17" customFormat="1" ht="18.75" customHeight="1" x14ac:dyDescent="0.25">
      <c r="A785" s="43" t="s">
        <v>1343</v>
      </c>
      <c r="B785" s="67" t="s">
        <v>1344</v>
      </c>
      <c r="C785" s="36">
        <v>7214</v>
      </c>
      <c r="D785" s="37">
        <v>3968</v>
      </c>
      <c r="E785" s="38">
        <f t="shared" si="29"/>
        <v>0.55004158580537843</v>
      </c>
      <c r="F785" s="119">
        <v>1.4999999999999999E-2</v>
      </c>
      <c r="G785" s="40">
        <v>7322</v>
      </c>
      <c r="H785" s="41">
        <f t="shared" si="30"/>
        <v>4027.404491266981</v>
      </c>
      <c r="I785" s="41"/>
      <c r="J785" s="39">
        <v>0.03</v>
      </c>
      <c r="K785" s="42">
        <v>7542</v>
      </c>
      <c r="L785" s="42">
        <v>4148</v>
      </c>
      <c r="M785" s="43"/>
      <c r="N785" s="42">
        <v>8145.3600000000006</v>
      </c>
      <c r="O785" s="42">
        <v>3665.4120000000003</v>
      </c>
      <c r="Q785" s="100"/>
      <c r="R785" s="100"/>
    </row>
    <row r="786" spans="1:18" s="17" customFormat="1" ht="18.75" customHeight="1" x14ac:dyDescent="0.25">
      <c r="A786" s="24" t="s">
        <v>1345</v>
      </c>
      <c r="B786" s="25" t="s">
        <v>1346</v>
      </c>
      <c r="C786" s="26">
        <v>9867</v>
      </c>
      <c r="D786" s="27">
        <v>5427</v>
      </c>
      <c r="E786" s="28">
        <f t="shared" si="29"/>
        <v>0.55001520218911526</v>
      </c>
      <c r="F786" s="116">
        <v>1.4999999999999999E-2</v>
      </c>
      <c r="G786" s="30">
        <v>10015</v>
      </c>
      <c r="H786" s="31">
        <f t="shared" si="30"/>
        <v>5508.4022499239891</v>
      </c>
      <c r="I786" s="31"/>
      <c r="J786" s="29">
        <v>0.03</v>
      </c>
      <c r="K786" s="32">
        <v>10315</v>
      </c>
      <c r="L786" s="32">
        <v>5673</v>
      </c>
      <c r="M786" s="24"/>
      <c r="N786" s="32">
        <v>11140.2</v>
      </c>
      <c r="O786" s="32">
        <v>5013.09</v>
      </c>
      <c r="Q786" s="100"/>
      <c r="R786" s="100"/>
    </row>
    <row r="787" spans="1:18" s="17" customFormat="1" ht="18.75" customHeight="1" x14ac:dyDescent="0.25">
      <c r="A787" s="43" t="s">
        <v>1347</v>
      </c>
      <c r="B787" s="67" t="s">
        <v>1348</v>
      </c>
      <c r="C787" s="36">
        <v>11638</v>
      </c>
      <c r="D787" s="37">
        <v>6401</v>
      </c>
      <c r="E787" s="38">
        <f t="shared" si="29"/>
        <v>0.55000859254167378</v>
      </c>
      <c r="F787" s="119">
        <v>1.4999999999999999E-2</v>
      </c>
      <c r="G787" s="40">
        <v>11813</v>
      </c>
      <c r="H787" s="41">
        <f t="shared" si="30"/>
        <v>6497.2515036947925</v>
      </c>
      <c r="I787" s="41"/>
      <c r="J787" s="39">
        <v>0.03</v>
      </c>
      <c r="K787" s="42">
        <v>12167</v>
      </c>
      <c r="L787" s="42">
        <v>6692</v>
      </c>
      <c r="M787" s="43"/>
      <c r="N787" s="42">
        <v>13140.36</v>
      </c>
      <c r="O787" s="42">
        <v>5913.1620000000003</v>
      </c>
      <c r="Q787" s="100"/>
      <c r="R787" s="100"/>
    </row>
    <row r="788" spans="1:18" s="17" customFormat="1" ht="18.75" customHeight="1" x14ac:dyDescent="0.25">
      <c r="A788" s="84" t="s">
        <v>1349</v>
      </c>
      <c r="B788" s="51"/>
      <c r="C788" s="89"/>
      <c r="D788" s="20"/>
      <c r="E788" s="20"/>
      <c r="F788" s="20"/>
      <c r="G788" s="20">
        <v>0</v>
      </c>
      <c r="H788" s="20"/>
      <c r="I788" s="20"/>
      <c r="J788" s="20"/>
      <c r="K788" s="20"/>
      <c r="L788" s="20"/>
      <c r="M788" s="23"/>
      <c r="N788" s="20"/>
      <c r="O788" s="84"/>
      <c r="Q788" s="100"/>
      <c r="R788" s="100"/>
    </row>
    <row r="789" spans="1:18" s="17" customFormat="1" ht="18.75" customHeight="1" x14ac:dyDescent="0.25">
      <c r="A789" s="117" t="s">
        <v>1350</v>
      </c>
      <c r="B789" s="44" t="s">
        <v>1351</v>
      </c>
      <c r="C789" s="36">
        <v>2016</v>
      </c>
      <c r="D789" s="37">
        <v>1109</v>
      </c>
      <c r="E789" s="38">
        <f t="shared" si="29"/>
        <v>0.55009920634920639</v>
      </c>
      <c r="F789" s="45">
        <v>0.03</v>
      </c>
      <c r="G789" s="40">
        <v>2076</v>
      </c>
      <c r="H789" s="41">
        <f t="shared" si="30"/>
        <v>1142.0059523809525</v>
      </c>
      <c r="I789" s="41"/>
      <c r="J789" s="39">
        <v>0.03</v>
      </c>
      <c r="K789" s="42">
        <v>2138</v>
      </c>
      <c r="L789" s="42">
        <v>1176</v>
      </c>
      <c r="M789" s="43"/>
      <c r="N789" s="42">
        <v>2309.04</v>
      </c>
      <c r="O789" s="42">
        <v>1039.068</v>
      </c>
      <c r="Q789" s="100"/>
      <c r="R789" s="100"/>
    </row>
    <row r="790" spans="1:18" s="17" customFormat="1" ht="18.75" customHeight="1" x14ac:dyDescent="0.25">
      <c r="A790" s="112" t="s">
        <v>1352</v>
      </c>
      <c r="B790" s="25" t="s">
        <v>1353</v>
      </c>
      <c r="C790" s="26">
        <v>2656</v>
      </c>
      <c r="D790" s="27">
        <v>1461</v>
      </c>
      <c r="E790" s="28">
        <f t="shared" si="29"/>
        <v>0.55007530120481929</v>
      </c>
      <c r="F790" s="28">
        <v>0.03</v>
      </c>
      <c r="G790" s="30">
        <v>2736</v>
      </c>
      <c r="H790" s="31">
        <f t="shared" si="30"/>
        <v>1505.0060240963855</v>
      </c>
      <c r="I790" s="31"/>
      <c r="J790" s="29">
        <v>0.03</v>
      </c>
      <c r="K790" s="32">
        <v>2818</v>
      </c>
      <c r="L790" s="32">
        <v>1550</v>
      </c>
      <c r="M790" s="24"/>
      <c r="N790" s="32">
        <v>3043.44</v>
      </c>
      <c r="O790" s="32">
        <v>1369.548</v>
      </c>
      <c r="Q790" s="100"/>
      <c r="R790" s="100"/>
    </row>
    <row r="791" spans="1:18" s="17" customFormat="1" ht="18.75" customHeight="1" x14ac:dyDescent="0.25">
      <c r="A791" s="117" t="s">
        <v>1354</v>
      </c>
      <c r="B791" s="44" t="s">
        <v>1355</v>
      </c>
      <c r="C791" s="36">
        <v>3164</v>
      </c>
      <c r="D791" s="37">
        <v>1741</v>
      </c>
      <c r="E791" s="38">
        <f t="shared" si="29"/>
        <v>0.55025284450063217</v>
      </c>
      <c r="F791" s="45">
        <v>0.03</v>
      </c>
      <c r="G791" s="40">
        <v>3259</v>
      </c>
      <c r="H791" s="41">
        <f t="shared" si="30"/>
        <v>1793.2740202275602</v>
      </c>
      <c r="I791" s="41"/>
      <c r="J791" s="39">
        <v>0.03</v>
      </c>
      <c r="K791" s="42">
        <v>3357</v>
      </c>
      <c r="L791" s="42">
        <v>1847</v>
      </c>
      <c r="M791" s="43"/>
      <c r="N791" s="42">
        <v>3625.5600000000004</v>
      </c>
      <c r="O791" s="42">
        <v>1631.5020000000002</v>
      </c>
      <c r="Q791" s="100"/>
      <c r="R791" s="100"/>
    </row>
    <row r="792" spans="1:18" s="17" customFormat="1" ht="18.75" customHeight="1" x14ac:dyDescent="0.25">
      <c r="A792" s="112" t="s">
        <v>1356</v>
      </c>
      <c r="B792" s="25" t="s">
        <v>1357</v>
      </c>
      <c r="C792" s="26">
        <v>3939</v>
      </c>
      <c r="D792" s="27">
        <v>2167</v>
      </c>
      <c r="E792" s="28">
        <f t="shared" si="29"/>
        <v>0.55013962934755012</v>
      </c>
      <c r="F792" s="28">
        <v>0.03</v>
      </c>
      <c r="G792" s="30">
        <v>4057</v>
      </c>
      <c r="H792" s="31">
        <f t="shared" si="30"/>
        <v>2231.9164762630107</v>
      </c>
      <c r="I792" s="31"/>
      <c r="J792" s="29">
        <v>0.03</v>
      </c>
      <c r="K792" s="32">
        <v>4179</v>
      </c>
      <c r="L792" s="32">
        <v>2299</v>
      </c>
      <c r="M792" s="24"/>
      <c r="N792" s="32">
        <v>4513.3200000000006</v>
      </c>
      <c r="O792" s="32">
        <v>2030.9940000000004</v>
      </c>
      <c r="Q792" s="100"/>
      <c r="R792" s="100"/>
    </row>
    <row r="793" spans="1:18" s="17" customFormat="1" ht="18.75" customHeight="1" x14ac:dyDescent="0.25">
      <c r="A793" s="84" t="s">
        <v>1358</v>
      </c>
      <c r="B793" s="51"/>
      <c r="C793" s="51"/>
      <c r="D793" s="20"/>
      <c r="E793" s="20"/>
      <c r="F793" s="20"/>
      <c r="G793" s="20">
        <v>0</v>
      </c>
      <c r="H793" s="20"/>
      <c r="I793" s="20"/>
      <c r="J793" s="20"/>
      <c r="K793" s="20"/>
      <c r="L793" s="20"/>
      <c r="M793" s="23"/>
      <c r="N793" s="20"/>
      <c r="O793" s="84"/>
      <c r="Q793" s="100"/>
      <c r="R793" s="100"/>
    </row>
    <row r="794" spans="1:18" s="17" customFormat="1" ht="18.75" customHeight="1" x14ac:dyDescent="0.25">
      <c r="A794" s="117" t="s">
        <v>1359</v>
      </c>
      <c r="B794" s="44" t="s">
        <v>1360</v>
      </c>
      <c r="C794" s="36"/>
      <c r="D794" s="37"/>
      <c r="E794" s="38"/>
      <c r="F794" s="119"/>
      <c r="G794" s="40"/>
      <c r="H794" s="41"/>
      <c r="I794" s="41"/>
      <c r="J794" s="39"/>
      <c r="K794" s="42"/>
      <c r="L794" s="42"/>
      <c r="M794" s="43"/>
      <c r="N794" s="42">
        <v>29415.100000000002</v>
      </c>
      <c r="O794" s="42">
        <v>13236.795000000002</v>
      </c>
      <c r="Q794" s="100"/>
      <c r="R794" s="100"/>
    </row>
    <row r="795" spans="1:18" s="17" customFormat="1" ht="18.75" customHeight="1" x14ac:dyDescent="0.25">
      <c r="A795" s="26" t="s">
        <v>1361</v>
      </c>
      <c r="B795" s="26" t="s">
        <v>1362</v>
      </c>
      <c r="C795" s="26"/>
      <c r="D795" s="27"/>
      <c r="E795" s="28"/>
      <c r="F795" s="116"/>
      <c r="G795" s="30"/>
      <c r="H795" s="31"/>
      <c r="I795" s="31"/>
      <c r="J795" s="29"/>
      <c r="K795" s="32"/>
      <c r="L795" s="32"/>
      <c r="M795" s="24"/>
      <c r="N795" s="32">
        <v>35387</v>
      </c>
      <c r="O795" s="32">
        <v>15924.15</v>
      </c>
      <c r="Q795" s="100"/>
      <c r="R795" s="100"/>
    </row>
    <row r="796" spans="1:18" s="17" customFormat="1" ht="18.75" customHeight="1" x14ac:dyDescent="0.25">
      <c r="A796" s="117" t="s">
        <v>1363</v>
      </c>
      <c r="B796" s="44" t="s">
        <v>1364</v>
      </c>
      <c r="C796" s="36"/>
      <c r="D796" s="37"/>
      <c r="E796" s="38"/>
      <c r="F796" s="119"/>
      <c r="G796" s="40"/>
      <c r="H796" s="41"/>
      <c r="I796" s="41"/>
      <c r="J796" s="39"/>
      <c r="K796" s="42"/>
      <c r="L796" s="42"/>
      <c r="M796" s="43"/>
      <c r="N796" s="42">
        <v>43301.5</v>
      </c>
      <c r="O796" s="42">
        <v>19485.674999999999</v>
      </c>
      <c r="Q796" s="100"/>
      <c r="R796" s="100"/>
    </row>
    <row r="797" spans="1:18" s="17" customFormat="1" ht="18.75" customHeight="1" x14ac:dyDescent="0.25">
      <c r="A797" s="26" t="s">
        <v>1365</v>
      </c>
      <c r="B797" s="26" t="s">
        <v>1366</v>
      </c>
      <c r="C797" s="26"/>
      <c r="D797" s="120"/>
      <c r="E797" s="121"/>
      <c r="F797" s="121"/>
      <c r="G797" s="122"/>
      <c r="H797" s="123"/>
      <c r="I797" s="123"/>
      <c r="J797" s="124"/>
      <c r="K797" s="125"/>
      <c r="L797" s="125"/>
      <c r="M797" s="112"/>
      <c r="N797" s="125">
        <v>51759.4</v>
      </c>
      <c r="O797" s="184">
        <v>23291.73</v>
      </c>
      <c r="Q797" s="100"/>
      <c r="R797" s="100"/>
    </row>
    <row r="798" spans="1:18" s="17" customFormat="1" ht="18.75" customHeight="1" x14ac:dyDescent="0.25">
      <c r="A798" s="117" t="s">
        <v>1367</v>
      </c>
      <c r="B798" s="44" t="s">
        <v>1368</v>
      </c>
      <c r="C798" s="36"/>
      <c r="D798" s="126"/>
      <c r="E798" s="38"/>
      <c r="F798" s="38"/>
      <c r="G798" s="90"/>
      <c r="H798" s="92"/>
      <c r="I798" s="92"/>
      <c r="J798" s="93"/>
      <c r="K798" s="42"/>
      <c r="L798" s="42"/>
      <c r="M798" s="43"/>
      <c r="N798" s="42">
        <v>59484.700000000004</v>
      </c>
      <c r="O798" s="42">
        <v>26768.115000000002</v>
      </c>
      <c r="Q798" s="100"/>
      <c r="R798" s="100"/>
    </row>
    <row r="799" spans="1:18" s="17" customFormat="1" ht="18.75" customHeight="1" x14ac:dyDescent="0.25">
      <c r="A799" s="84" t="s">
        <v>1369</v>
      </c>
      <c r="B799" s="51"/>
      <c r="C799" s="51"/>
      <c r="D799" s="20"/>
      <c r="E799" s="20"/>
      <c r="F799" s="20"/>
      <c r="G799" s="20">
        <v>0</v>
      </c>
      <c r="H799" s="20"/>
      <c r="I799" s="20"/>
      <c r="J799" s="20"/>
      <c r="K799" s="20"/>
      <c r="L799" s="20"/>
      <c r="M799" s="127"/>
      <c r="N799" s="20"/>
      <c r="O799" s="84"/>
      <c r="Q799" s="100"/>
      <c r="R799" s="100"/>
    </row>
    <row r="800" spans="1:18" s="17" customFormat="1" ht="18.75" customHeight="1" x14ac:dyDescent="0.25">
      <c r="A800" s="26" t="s">
        <v>1370</v>
      </c>
      <c r="B800" s="26" t="s">
        <v>1371</v>
      </c>
      <c r="C800" s="26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>
        <v>2434.3200000000002</v>
      </c>
      <c r="O800" s="32">
        <v>1095.4440000000002</v>
      </c>
      <c r="Q800" s="100"/>
      <c r="R800" s="100"/>
    </row>
    <row r="801" spans="1:18" s="17" customFormat="1" ht="18.75" customHeight="1" x14ac:dyDescent="0.25">
      <c r="A801" s="117" t="s">
        <v>1372</v>
      </c>
      <c r="B801" s="44" t="s">
        <v>1373</v>
      </c>
      <c r="C801" s="36"/>
      <c r="D801" s="128"/>
      <c r="E801" s="129"/>
      <c r="F801" s="129"/>
      <c r="G801" s="130"/>
      <c r="H801" s="131"/>
      <c r="I801" s="131"/>
      <c r="J801" s="132"/>
      <c r="K801" s="133"/>
      <c r="L801" s="133"/>
      <c r="M801" s="43"/>
      <c r="N801" s="133">
        <v>3043.44</v>
      </c>
      <c r="O801" s="185">
        <v>1369.548</v>
      </c>
      <c r="Q801" s="100"/>
      <c r="R801" s="100"/>
    </row>
    <row r="802" spans="1:18" s="17" customFormat="1" ht="18.75" customHeight="1" x14ac:dyDescent="0.25">
      <c r="A802" s="26" t="s">
        <v>1374</v>
      </c>
      <c r="B802" s="26" t="s">
        <v>1375</v>
      </c>
      <c r="C802" s="26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>
        <v>3625.5600000000004</v>
      </c>
      <c r="O802" s="32">
        <v>1631.5020000000002</v>
      </c>
      <c r="Q802" s="100"/>
      <c r="R802" s="100"/>
    </row>
    <row r="803" spans="1:18" s="17" customFormat="1" ht="18.75" customHeight="1" x14ac:dyDescent="0.25">
      <c r="A803" s="117" t="s">
        <v>1376</v>
      </c>
      <c r="B803" s="44" t="s">
        <v>1377</v>
      </c>
      <c r="C803" s="36"/>
      <c r="D803" s="128"/>
      <c r="E803" s="129"/>
      <c r="F803" s="129"/>
      <c r="G803" s="130"/>
      <c r="H803" s="131"/>
      <c r="I803" s="131"/>
      <c r="J803" s="132"/>
      <c r="K803" s="133"/>
      <c r="L803" s="133"/>
      <c r="M803" s="43"/>
      <c r="N803" s="133">
        <v>4513.3200000000006</v>
      </c>
      <c r="O803" s="185">
        <v>2030.9940000000004</v>
      </c>
      <c r="Q803" s="100"/>
      <c r="R803" s="100"/>
    </row>
    <row r="804" spans="1:18" s="17" customFormat="1" ht="18.75" customHeight="1" x14ac:dyDescent="0.25">
      <c r="A804" s="26" t="s">
        <v>1378</v>
      </c>
      <c r="B804" s="26" t="s">
        <v>1379</v>
      </c>
      <c r="C804" s="26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>
        <v>5415.1200000000008</v>
      </c>
      <c r="O804" s="32">
        <v>2436.8040000000005</v>
      </c>
      <c r="Q804" s="100"/>
      <c r="R804" s="100"/>
    </row>
    <row r="805" spans="1:18" s="17" customFormat="1" ht="18.75" customHeight="1" x14ac:dyDescent="0.25">
      <c r="A805" s="84" t="s">
        <v>1380</v>
      </c>
      <c r="B805" s="51"/>
      <c r="C805" s="51"/>
      <c r="D805" s="20"/>
      <c r="E805" s="20"/>
      <c r="F805" s="20"/>
      <c r="G805" s="20">
        <v>0</v>
      </c>
      <c r="H805" s="20"/>
      <c r="I805" s="20"/>
      <c r="J805" s="20"/>
      <c r="K805" s="20"/>
      <c r="L805" s="20"/>
      <c r="M805" s="23"/>
      <c r="N805" s="20"/>
      <c r="O805" s="84"/>
      <c r="Q805" s="100"/>
      <c r="R805" s="100"/>
    </row>
    <row r="806" spans="1:18" s="17" customFormat="1" ht="18.75" customHeight="1" x14ac:dyDescent="0.25">
      <c r="A806" s="117" t="s">
        <v>1381</v>
      </c>
      <c r="B806" s="44" t="s">
        <v>1382</v>
      </c>
      <c r="C806" s="36">
        <v>23253</v>
      </c>
      <c r="D806" s="37">
        <v>12790</v>
      </c>
      <c r="E806" s="38">
        <f t="shared" ref="E806:E881" si="31">+D806/C806</f>
        <v>0.55003655442308519</v>
      </c>
      <c r="F806" s="119">
        <v>1.4999999999999999E-2</v>
      </c>
      <c r="G806" s="40">
        <v>23602</v>
      </c>
      <c r="H806" s="41">
        <f t="shared" ref="H806:H881" si="32">+G806*E806</f>
        <v>12981.962757493657</v>
      </c>
      <c r="I806" s="41"/>
      <c r="J806" s="39">
        <v>0.03</v>
      </c>
      <c r="K806" s="42">
        <v>24310</v>
      </c>
      <c r="L806" s="42">
        <v>13371</v>
      </c>
      <c r="M806" s="43"/>
      <c r="N806" s="42">
        <v>26254.800000000003</v>
      </c>
      <c r="O806" s="42">
        <v>11814.660000000002</v>
      </c>
      <c r="Q806" s="100"/>
      <c r="R806" s="100"/>
    </row>
    <row r="807" spans="1:18" s="17" customFormat="1" ht="18.75" customHeight="1" x14ac:dyDescent="0.25">
      <c r="A807" s="112" t="s">
        <v>1383</v>
      </c>
      <c r="B807" s="25" t="s">
        <v>1384</v>
      </c>
      <c r="C807" s="26">
        <v>28450</v>
      </c>
      <c r="D807" s="27">
        <v>15648</v>
      </c>
      <c r="E807" s="28">
        <f t="shared" si="31"/>
        <v>0.55001757469244283</v>
      </c>
      <c r="F807" s="116">
        <v>1.4999999999999999E-2</v>
      </c>
      <c r="G807" s="30">
        <v>28877</v>
      </c>
      <c r="H807" s="31">
        <f t="shared" si="32"/>
        <v>15882.857504393673</v>
      </c>
      <c r="I807" s="31"/>
      <c r="J807" s="29">
        <v>0.03</v>
      </c>
      <c r="K807" s="32">
        <v>29743</v>
      </c>
      <c r="L807" s="32">
        <v>16359</v>
      </c>
      <c r="M807" s="24"/>
      <c r="N807" s="32">
        <v>32122.440000000002</v>
      </c>
      <c r="O807" s="32">
        <v>14455.098000000002</v>
      </c>
      <c r="Q807" s="100"/>
      <c r="R807" s="100"/>
    </row>
    <row r="808" spans="1:18" s="17" customFormat="1" ht="18.75" customHeight="1" x14ac:dyDescent="0.25">
      <c r="A808" s="117" t="s">
        <v>1385</v>
      </c>
      <c r="B808" s="44" t="s">
        <v>1386</v>
      </c>
      <c r="C808" s="36">
        <v>34022</v>
      </c>
      <c r="D808" s="37">
        <v>18713</v>
      </c>
      <c r="E808" s="38">
        <f t="shared" si="31"/>
        <v>0.55002645347128332</v>
      </c>
      <c r="F808" s="119">
        <v>1.4999999999999999E-2</v>
      </c>
      <c r="G808" s="40">
        <v>34532</v>
      </c>
      <c r="H808" s="41">
        <f t="shared" si="32"/>
        <v>18993.513491270354</v>
      </c>
      <c r="I808" s="41"/>
      <c r="J808" s="39">
        <v>0.03</v>
      </c>
      <c r="K808" s="42">
        <v>35568</v>
      </c>
      <c r="L808" s="42">
        <v>19563</v>
      </c>
      <c r="M808" s="43"/>
      <c r="N808" s="42">
        <v>38413.440000000002</v>
      </c>
      <c r="O808" s="42">
        <v>17286.048000000003</v>
      </c>
      <c r="Q808" s="100"/>
      <c r="R808" s="100"/>
    </row>
    <row r="809" spans="1:18" s="17" customFormat="1" ht="18.75" customHeight="1" x14ac:dyDescent="0.25">
      <c r="A809" s="84" t="s">
        <v>1387</v>
      </c>
      <c r="B809" s="51"/>
      <c r="C809" s="51"/>
      <c r="D809" s="20"/>
      <c r="E809" s="20"/>
      <c r="F809" s="20"/>
      <c r="G809" s="20">
        <v>0</v>
      </c>
      <c r="H809" s="20"/>
      <c r="I809" s="20"/>
      <c r="J809" s="20"/>
      <c r="K809" s="20"/>
      <c r="L809" s="20"/>
      <c r="M809" s="23"/>
      <c r="N809" s="20"/>
      <c r="O809" s="84"/>
      <c r="Q809" s="100"/>
      <c r="R809" s="100"/>
    </row>
    <row r="810" spans="1:18" s="17" customFormat="1" ht="18.75" customHeight="1" x14ac:dyDescent="0.25">
      <c r="A810" s="117" t="s">
        <v>1388</v>
      </c>
      <c r="B810" s="44" t="s">
        <v>1389</v>
      </c>
      <c r="C810" s="36">
        <v>2656</v>
      </c>
      <c r="D810" s="37">
        <v>1461</v>
      </c>
      <c r="E810" s="38">
        <f t="shared" si="31"/>
        <v>0.55007530120481929</v>
      </c>
      <c r="F810" s="45">
        <v>0.03</v>
      </c>
      <c r="G810" s="40">
        <v>2736</v>
      </c>
      <c r="H810" s="41">
        <f t="shared" si="32"/>
        <v>1505.0060240963855</v>
      </c>
      <c r="I810" s="41"/>
      <c r="J810" s="39">
        <v>0.03</v>
      </c>
      <c r="K810" s="42">
        <v>2818</v>
      </c>
      <c r="L810" s="42">
        <v>1550</v>
      </c>
      <c r="M810" s="43"/>
      <c r="N810" s="42">
        <v>3043.44</v>
      </c>
      <c r="O810" s="42">
        <v>1369.548</v>
      </c>
      <c r="Q810" s="100"/>
      <c r="R810" s="100"/>
    </row>
    <row r="811" spans="1:18" s="17" customFormat="1" ht="18.75" customHeight="1" x14ac:dyDescent="0.25">
      <c r="A811" s="112" t="s">
        <v>1390</v>
      </c>
      <c r="B811" s="25" t="s">
        <v>1391</v>
      </c>
      <c r="C811" s="26">
        <v>3164</v>
      </c>
      <c r="D811" s="27">
        <v>1741</v>
      </c>
      <c r="E811" s="28">
        <f t="shared" si="31"/>
        <v>0.55025284450063217</v>
      </c>
      <c r="F811" s="28">
        <v>0.03</v>
      </c>
      <c r="G811" s="30">
        <v>3259</v>
      </c>
      <c r="H811" s="31">
        <f t="shared" si="32"/>
        <v>1793.2740202275602</v>
      </c>
      <c r="I811" s="31"/>
      <c r="J811" s="29">
        <v>0.03</v>
      </c>
      <c r="K811" s="32">
        <v>3357</v>
      </c>
      <c r="L811" s="32">
        <v>1847</v>
      </c>
      <c r="M811" s="24"/>
      <c r="N811" s="32">
        <v>3625.5600000000004</v>
      </c>
      <c r="O811" s="32">
        <v>1631.5020000000002</v>
      </c>
      <c r="Q811" s="100"/>
      <c r="R811" s="100"/>
    </row>
    <row r="812" spans="1:18" s="17" customFormat="1" ht="18.75" customHeight="1" x14ac:dyDescent="0.25">
      <c r="A812" s="117" t="s">
        <v>1392</v>
      </c>
      <c r="B812" s="44" t="s">
        <v>1393</v>
      </c>
      <c r="C812" s="36">
        <v>3939</v>
      </c>
      <c r="D812" s="37">
        <v>2167</v>
      </c>
      <c r="E812" s="38">
        <f t="shared" si="31"/>
        <v>0.55013962934755012</v>
      </c>
      <c r="F812" s="45">
        <v>0.03</v>
      </c>
      <c r="G812" s="40">
        <v>4057</v>
      </c>
      <c r="H812" s="41">
        <f t="shared" si="32"/>
        <v>2231.9164762630107</v>
      </c>
      <c r="I812" s="41"/>
      <c r="J812" s="39">
        <v>0.03</v>
      </c>
      <c r="K812" s="42">
        <v>4179</v>
      </c>
      <c r="L812" s="42">
        <v>2299</v>
      </c>
      <c r="M812" s="43"/>
      <c r="N812" s="42">
        <v>4513.3200000000006</v>
      </c>
      <c r="O812" s="42">
        <v>2030.9940000000004</v>
      </c>
      <c r="Q812" s="100"/>
      <c r="R812" s="100"/>
    </row>
    <row r="813" spans="1:18" s="17" customFormat="1" ht="18.75" customHeight="1" x14ac:dyDescent="0.25">
      <c r="A813" s="84" t="s">
        <v>1394</v>
      </c>
      <c r="B813" s="51"/>
      <c r="C813" s="51"/>
      <c r="D813" s="20"/>
      <c r="E813" s="20"/>
      <c r="F813" s="20"/>
      <c r="G813" s="20">
        <v>0</v>
      </c>
      <c r="H813" s="20"/>
      <c r="I813" s="20"/>
      <c r="J813" s="20"/>
      <c r="K813" s="20"/>
      <c r="L813" s="20"/>
      <c r="M813" s="23"/>
      <c r="N813" s="20"/>
      <c r="O813" s="84"/>
      <c r="Q813" s="100"/>
      <c r="R813" s="100"/>
    </row>
    <row r="814" spans="1:18" s="17" customFormat="1" ht="18.75" customHeight="1" x14ac:dyDescent="0.25">
      <c r="A814" s="24" t="s">
        <v>1395</v>
      </c>
      <c r="B814" s="25" t="s">
        <v>1396</v>
      </c>
      <c r="C814" s="26">
        <v>12096</v>
      </c>
      <c r="D814" s="27">
        <v>6653</v>
      </c>
      <c r="E814" s="28">
        <f t="shared" si="31"/>
        <v>0.55001653439153442</v>
      </c>
      <c r="F814" s="116">
        <v>1.4999999999999999E-2</v>
      </c>
      <c r="G814" s="30">
        <v>12277</v>
      </c>
      <c r="H814" s="31">
        <f t="shared" si="32"/>
        <v>6752.5529927248681</v>
      </c>
      <c r="I814" s="31"/>
      <c r="J814" s="29">
        <v>0.03</v>
      </c>
      <c r="K814" s="32">
        <v>12645</v>
      </c>
      <c r="L814" s="32">
        <v>6955</v>
      </c>
      <c r="M814" s="24"/>
      <c r="N814" s="32">
        <v>13656.6</v>
      </c>
      <c r="O814" s="32">
        <v>6145.47</v>
      </c>
      <c r="Q814" s="100"/>
      <c r="R814" s="100"/>
    </row>
    <row r="815" spans="1:18" s="17" customFormat="1" ht="18.75" customHeight="1" x14ac:dyDescent="0.25">
      <c r="A815" s="43" t="s">
        <v>1397</v>
      </c>
      <c r="B815" s="44" t="s">
        <v>1398</v>
      </c>
      <c r="C815" s="36">
        <v>13401</v>
      </c>
      <c r="D815" s="37">
        <v>7371</v>
      </c>
      <c r="E815" s="38">
        <f t="shared" si="31"/>
        <v>0.55003357958361321</v>
      </c>
      <c r="F815" s="119">
        <v>1.4999999999999999E-2</v>
      </c>
      <c r="G815" s="40">
        <v>13602</v>
      </c>
      <c r="H815" s="41">
        <f t="shared" si="32"/>
        <v>7481.556749496307</v>
      </c>
      <c r="I815" s="41"/>
      <c r="J815" s="39">
        <v>0.03</v>
      </c>
      <c r="K815" s="42">
        <v>14010</v>
      </c>
      <c r="L815" s="42">
        <v>7706</v>
      </c>
      <c r="M815" s="43"/>
      <c r="N815" s="42">
        <v>15130.800000000001</v>
      </c>
      <c r="O815" s="42">
        <v>6808.8600000000006</v>
      </c>
      <c r="Q815" s="100"/>
      <c r="R815" s="100"/>
    </row>
    <row r="816" spans="1:18" s="17" customFormat="1" ht="18.75" customHeight="1" x14ac:dyDescent="0.25">
      <c r="A816" s="24" t="s">
        <v>1399</v>
      </c>
      <c r="B816" s="25" t="s">
        <v>1400</v>
      </c>
      <c r="C816" s="26">
        <v>15219</v>
      </c>
      <c r="D816" s="27">
        <v>8371</v>
      </c>
      <c r="E816" s="28">
        <f t="shared" si="31"/>
        <v>0.55003613903673043</v>
      </c>
      <c r="F816" s="116">
        <v>1.4999999999999999E-2</v>
      </c>
      <c r="G816" s="30">
        <v>15447</v>
      </c>
      <c r="H816" s="31">
        <f t="shared" si="32"/>
        <v>8496.4082397003749</v>
      </c>
      <c r="I816" s="31"/>
      <c r="J816" s="29">
        <v>0.03</v>
      </c>
      <c r="K816" s="32">
        <v>15910</v>
      </c>
      <c r="L816" s="32">
        <v>8751</v>
      </c>
      <c r="M816" s="24"/>
      <c r="N816" s="32">
        <v>17182.800000000003</v>
      </c>
      <c r="O816" s="32">
        <v>7732.2600000000011</v>
      </c>
      <c r="Q816" s="100"/>
      <c r="R816" s="100"/>
    </row>
    <row r="817" spans="1:18" s="17" customFormat="1" ht="18.75" customHeight="1" x14ac:dyDescent="0.25">
      <c r="A817" s="43" t="s">
        <v>1401</v>
      </c>
      <c r="B817" s="44" t="s">
        <v>1402</v>
      </c>
      <c r="C817" s="36">
        <v>20078</v>
      </c>
      <c r="D817" s="37">
        <v>11043</v>
      </c>
      <c r="E817" s="38">
        <f t="shared" si="31"/>
        <v>0.55000498057575453</v>
      </c>
      <c r="F817" s="119">
        <v>1.4999999999999999E-2</v>
      </c>
      <c r="G817" s="40">
        <v>20379</v>
      </c>
      <c r="H817" s="41">
        <f t="shared" si="32"/>
        <v>11208.551499153302</v>
      </c>
      <c r="I817" s="41"/>
      <c r="J817" s="39">
        <v>0.03</v>
      </c>
      <c r="K817" s="42">
        <v>20990</v>
      </c>
      <c r="L817" s="42">
        <v>11545</v>
      </c>
      <c r="M817" s="43"/>
      <c r="N817" s="42">
        <v>22669.200000000001</v>
      </c>
      <c r="O817" s="42">
        <v>10201.140000000001</v>
      </c>
      <c r="Q817" s="100"/>
      <c r="R817" s="100"/>
    </row>
    <row r="818" spans="1:18" s="17" customFormat="1" ht="18.75" customHeight="1" x14ac:dyDescent="0.25">
      <c r="A818" s="24" t="s">
        <v>1403</v>
      </c>
      <c r="B818" s="25" t="s">
        <v>1404</v>
      </c>
      <c r="C818" s="26">
        <v>24439</v>
      </c>
      <c r="D818" s="27">
        <v>13442</v>
      </c>
      <c r="E818" s="28">
        <f t="shared" si="31"/>
        <v>0.55002250501248007</v>
      </c>
      <c r="F818" s="116">
        <v>1.4999999999999999E-2</v>
      </c>
      <c r="G818" s="30">
        <v>24806</v>
      </c>
      <c r="H818" s="31">
        <f t="shared" si="32"/>
        <v>13643.85825933958</v>
      </c>
      <c r="I818" s="31"/>
      <c r="J818" s="29">
        <v>0.03</v>
      </c>
      <c r="K818" s="32">
        <v>25550</v>
      </c>
      <c r="L818" s="32">
        <v>14053</v>
      </c>
      <c r="M818" s="24"/>
      <c r="N818" s="32">
        <v>27594</v>
      </c>
      <c r="O818" s="32">
        <v>12417.300000000001</v>
      </c>
      <c r="Q818" s="100"/>
      <c r="R818" s="100"/>
    </row>
    <row r="819" spans="1:18" s="17" customFormat="1" ht="18.75" customHeight="1" x14ac:dyDescent="0.25">
      <c r="A819" s="43" t="s">
        <v>1405</v>
      </c>
      <c r="B819" s="44" t="s">
        <v>1406</v>
      </c>
      <c r="C819" s="36">
        <v>28261</v>
      </c>
      <c r="D819" s="37">
        <v>15544</v>
      </c>
      <c r="E819" s="38">
        <f t="shared" si="31"/>
        <v>0.55001592300343227</v>
      </c>
      <c r="F819" s="119">
        <v>1.4999999999999999E-2</v>
      </c>
      <c r="G819" s="40">
        <v>28685</v>
      </c>
      <c r="H819" s="41">
        <f t="shared" si="32"/>
        <v>15777.206751353455</v>
      </c>
      <c r="I819" s="41"/>
      <c r="J819" s="39">
        <v>0.03</v>
      </c>
      <c r="K819" s="42">
        <v>29546</v>
      </c>
      <c r="L819" s="42">
        <v>16251</v>
      </c>
      <c r="M819" s="43"/>
      <c r="N819" s="42">
        <v>31909.68</v>
      </c>
      <c r="O819" s="42">
        <v>14359.356</v>
      </c>
      <c r="Q819" s="100"/>
      <c r="R819" s="100"/>
    </row>
    <row r="820" spans="1:18" s="17" customFormat="1" ht="18.75" customHeight="1" x14ac:dyDescent="0.25">
      <c r="A820" s="24" t="s">
        <v>1407</v>
      </c>
      <c r="B820" s="25" t="s">
        <v>1408</v>
      </c>
      <c r="C820" s="26">
        <v>16806</v>
      </c>
      <c r="D820" s="27">
        <v>9244</v>
      </c>
      <c r="E820" s="28">
        <f t="shared" si="31"/>
        <v>0.55004165179102704</v>
      </c>
      <c r="F820" s="24"/>
      <c r="G820" s="30">
        <v>16806</v>
      </c>
      <c r="H820" s="31">
        <f t="shared" si="32"/>
        <v>9244</v>
      </c>
      <c r="I820" s="31"/>
      <c r="J820" s="29">
        <v>0.03</v>
      </c>
      <c r="K820" s="32">
        <v>17310</v>
      </c>
      <c r="L820" s="32">
        <v>9521</v>
      </c>
      <c r="M820" s="24"/>
      <c r="N820" s="32">
        <v>18694.800000000003</v>
      </c>
      <c r="O820" s="32">
        <v>8412.6600000000017</v>
      </c>
      <c r="Q820" s="100"/>
      <c r="R820" s="100"/>
    </row>
    <row r="821" spans="1:18" s="17" customFormat="1" ht="18.75" customHeight="1" x14ac:dyDescent="0.25">
      <c r="A821" s="43" t="s">
        <v>1409</v>
      </c>
      <c r="B821" s="44" t="s">
        <v>1410</v>
      </c>
      <c r="C821" s="36">
        <v>18690</v>
      </c>
      <c r="D821" s="37">
        <v>10280</v>
      </c>
      <c r="E821" s="38">
        <f t="shared" si="31"/>
        <v>0.55002675227394326</v>
      </c>
      <c r="F821" s="43"/>
      <c r="G821" s="40">
        <v>18690</v>
      </c>
      <c r="H821" s="41">
        <f t="shared" si="32"/>
        <v>10280</v>
      </c>
      <c r="I821" s="41"/>
      <c r="J821" s="39">
        <v>0.03</v>
      </c>
      <c r="K821" s="42">
        <v>19251</v>
      </c>
      <c r="L821" s="42">
        <v>10589</v>
      </c>
      <c r="M821" s="43"/>
      <c r="N821" s="42">
        <v>20791.080000000002</v>
      </c>
      <c r="O821" s="42">
        <v>9355.9860000000008</v>
      </c>
      <c r="Q821" s="100"/>
      <c r="R821" s="100"/>
    </row>
    <row r="822" spans="1:18" s="17" customFormat="1" ht="18.75" customHeight="1" x14ac:dyDescent="0.25">
      <c r="A822" s="24" t="s">
        <v>1411</v>
      </c>
      <c r="B822" s="25" t="s">
        <v>1412</v>
      </c>
      <c r="C822" s="26">
        <v>20963</v>
      </c>
      <c r="D822" s="27">
        <v>11530</v>
      </c>
      <c r="E822" s="28">
        <f t="shared" si="31"/>
        <v>0.55001669608357584</v>
      </c>
      <c r="F822" s="24"/>
      <c r="G822" s="30">
        <v>20963</v>
      </c>
      <c r="H822" s="31">
        <f t="shared" si="32"/>
        <v>11530</v>
      </c>
      <c r="I822" s="31"/>
      <c r="J822" s="29">
        <v>0.03</v>
      </c>
      <c r="K822" s="32">
        <v>21592</v>
      </c>
      <c r="L822" s="32">
        <v>11876</v>
      </c>
      <c r="M822" s="24"/>
      <c r="N822" s="32">
        <v>23319.360000000001</v>
      </c>
      <c r="O822" s="32">
        <v>10493.712000000001</v>
      </c>
      <c r="Q822" s="100"/>
      <c r="R822" s="100"/>
    </row>
    <row r="823" spans="1:18" s="17" customFormat="1" ht="18.75" customHeight="1" x14ac:dyDescent="0.25">
      <c r="A823" s="43" t="s">
        <v>1413</v>
      </c>
      <c r="B823" s="44" t="s">
        <v>1414</v>
      </c>
      <c r="C823" s="36">
        <v>25007</v>
      </c>
      <c r="D823" s="37">
        <v>13754</v>
      </c>
      <c r="E823" s="38">
        <f t="shared" si="31"/>
        <v>0.55000599832047026</v>
      </c>
      <c r="F823" s="43"/>
      <c r="G823" s="40">
        <v>25007</v>
      </c>
      <c r="H823" s="41">
        <f t="shared" si="32"/>
        <v>13754</v>
      </c>
      <c r="I823" s="41"/>
      <c r="J823" s="39">
        <v>0.03</v>
      </c>
      <c r="K823" s="42">
        <v>25757</v>
      </c>
      <c r="L823" s="42">
        <v>14167</v>
      </c>
      <c r="M823" s="43"/>
      <c r="N823" s="42">
        <v>27817.56</v>
      </c>
      <c r="O823" s="42">
        <v>12517.902</v>
      </c>
      <c r="Q823" s="100"/>
      <c r="R823" s="100"/>
    </row>
    <row r="824" spans="1:18" s="17" customFormat="1" ht="18.75" customHeight="1" x14ac:dyDescent="0.25">
      <c r="A824" s="24" t="s">
        <v>1415</v>
      </c>
      <c r="B824" s="25" t="s">
        <v>1416</v>
      </c>
      <c r="C824" s="26">
        <v>29129</v>
      </c>
      <c r="D824" s="27">
        <v>16021</v>
      </c>
      <c r="E824" s="28">
        <f t="shared" si="31"/>
        <v>0.55000171650245455</v>
      </c>
      <c r="F824" s="24"/>
      <c r="G824" s="30">
        <v>29129</v>
      </c>
      <c r="H824" s="31">
        <f t="shared" si="32"/>
        <v>16020.999999999998</v>
      </c>
      <c r="I824" s="31"/>
      <c r="J824" s="29">
        <v>0.03</v>
      </c>
      <c r="K824" s="32">
        <v>30003</v>
      </c>
      <c r="L824" s="32">
        <v>16502</v>
      </c>
      <c r="M824" s="24"/>
      <c r="N824" s="32">
        <v>32403.24</v>
      </c>
      <c r="O824" s="32">
        <v>14581.458000000001</v>
      </c>
      <c r="Q824" s="100"/>
      <c r="R824" s="100"/>
    </row>
    <row r="825" spans="1:18" s="17" customFormat="1" ht="18.75" customHeight="1" x14ac:dyDescent="0.25">
      <c r="A825" s="43" t="s">
        <v>1417</v>
      </c>
      <c r="B825" s="44" t="s">
        <v>1418</v>
      </c>
      <c r="C825" s="36">
        <v>33408</v>
      </c>
      <c r="D825" s="37">
        <v>18375</v>
      </c>
      <c r="E825" s="38">
        <f t="shared" si="31"/>
        <v>0.55001795977011492</v>
      </c>
      <c r="F825" s="43"/>
      <c r="G825" s="40">
        <v>33408</v>
      </c>
      <c r="H825" s="41">
        <f t="shared" si="32"/>
        <v>18375</v>
      </c>
      <c r="I825" s="41"/>
      <c r="J825" s="39">
        <v>0.03</v>
      </c>
      <c r="K825" s="42">
        <v>34410</v>
      </c>
      <c r="L825" s="42">
        <v>18926</v>
      </c>
      <c r="M825" s="43"/>
      <c r="N825" s="42">
        <v>37162.800000000003</v>
      </c>
      <c r="O825" s="42">
        <v>16723.260000000002</v>
      </c>
      <c r="Q825" s="100"/>
      <c r="R825" s="100"/>
    </row>
    <row r="826" spans="1:18" s="17" customFormat="1" ht="18.75" customHeight="1" x14ac:dyDescent="0.25">
      <c r="A826" s="84" t="s">
        <v>1419</v>
      </c>
      <c r="B826" s="51"/>
      <c r="C826" s="51"/>
      <c r="D826" s="20"/>
      <c r="E826" s="20"/>
      <c r="F826" s="20"/>
      <c r="G826" s="20">
        <v>0</v>
      </c>
      <c r="H826" s="20"/>
      <c r="I826" s="20"/>
      <c r="J826" s="20"/>
      <c r="K826" s="20"/>
      <c r="L826" s="20"/>
      <c r="M826" s="23"/>
      <c r="N826" s="20"/>
      <c r="O826" s="84"/>
      <c r="Q826" s="100"/>
      <c r="R826" s="100"/>
    </row>
    <row r="827" spans="1:18" s="17" customFormat="1" ht="18.75" customHeight="1" x14ac:dyDescent="0.25">
      <c r="A827" s="24" t="s">
        <v>1420</v>
      </c>
      <c r="B827" s="25" t="s">
        <v>1421</v>
      </c>
      <c r="C827" s="26">
        <v>1721</v>
      </c>
      <c r="D827" s="27">
        <v>947</v>
      </c>
      <c r="E827" s="28">
        <f t="shared" si="31"/>
        <v>0.55026147588611274</v>
      </c>
      <c r="F827" s="134">
        <f t="shared" ref="F827:F832" si="33">$F$834</f>
        <v>0.03</v>
      </c>
      <c r="G827" s="30">
        <v>1773</v>
      </c>
      <c r="H827" s="31">
        <f t="shared" si="32"/>
        <v>975.61359674607786</v>
      </c>
      <c r="I827" s="31"/>
      <c r="J827" s="29">
        <v>0.03</v>
      </c>
      <c r="K827" s="32">
        <v>1826</v>
      </c>
      <c r="L827" s="32">
        <v>1005</v>
      </c>
      <c r="M827" s="24"/>
      <c r="N827" s="32">
        <v>1972.0800000000002</v>
      </c>
      <c r="O827" s="32">
        <v>887.43600000000004</v>
      </c>
      <c r="Q827" s="100"/>
      <c r="R827" s="100"/>
    </row>
    <row r="828" spans="1:18" s="17" customFormat="1" ht="18.75" customHeight="1" x14ac:dyDescent="0.25">
      <c r="A828" s="43" t="s">
        <v>1422</v>
      </c>
      <c r="B828" s="44" t="s">
        <v>1423</v>
      </c>
      <c r="C828" s="36">
        <v>2118</v>
      </c>
      <c r="D828" s="37">
        <v>1165</v>
      </c>
      <c r="E828" s="38">
        <f t="shared" si="31"/>
        <v>0.55004721435316339</v>
      </c>
      <c r="F828" s="135">
        <f t="shared" si="33"/>
        <v>0.03</v>
      </c>
      <c r="G828" s="40">
        <v>2182</v>
      </c>
      <c r="H828" s="41">
        <f t="shared" si="32"/>
        <v>1200.2030217186025</v>
      </c>
      <c r="I828" s="41"/>
      <c r="J828" s="39">
        <v>0.03</v>
      </c>
      <c r="K828" s="42">
        <v>2247</v>
      </c>
      <c r="L828" s="42">
        <v>1236</v>
      </c>
      <c r="M828" s="43"/>
      <c r="N828" s="42">
        <v>2426.7600000000002</v>
      </c>
      <c r="O828" s="42">
        <v>1092.0420000000001</v>
      </c>
      <c r="Q828" s="100"/>
      <c r="R828" s="100"/>
    </row>
    <row r="829" spans="1:18" s="17" customFormat="1" ht="18.75" customHeight="1" x14ac:dyDescent="0.25">
      <c r="A829" s="24" t="s">
        <v>1424</v>
      </c>
      <c r="B829" s="25" t="s">
        <v>1425</v>
      </c>
      <c r="C829" s="26">
        <v>2267</v>
      </c>
      <c r="D829" s="27">
        <v>1247</v>
      </c>
      <c r="E829" s="28">
        <f t="shared" si="31"/>
        <v>0.55006616674018527</v>
      </c>
      <c r="F829" s="134">
        <f t="shared" si="33"/>
        <v>0.03</v>
      </c>
      <c r="G829" s="30">
        <v>2335</v>
      </c>
      <c r="H829" s="31">
        <f t="shared" si="32"/>
        <v>1284.4044993383327</v>
      </c>
      <c r="I829" s="31"/>
      <c r="J829" s="29">
        <v>0.03</v>
      </c>
      <c r="K829" s="32">
        <v>2405</v>
      </c>
      <c r="L829" s="32">
        <v>1323</v>
      </c>
      <c r="M829" s="24"/>
      <c r="N829" s="32">
        <v>2597.4</v>
      </c>
      <c r="O829" s="32">
        <v>1168.8300000000002</v>
      </c>
      <c r="Q829" s="100"/>
      <c r="R829" s="100"/>
    </row>
    <row r="830" spans="1:18" s="17" customFormat="1" ht="18.75" customHeight="1" x14ac:dyDescent="0.25">
      <c r="A830" s="43" t="s">
        <v>1426</v>
      </c>
      <c r="B830" s="44" t="s">
        <v>1427</v>
      </c>
      <c r="C830" s="36">
        <v>2743</v>
      </c>
      <c r="D830" s="37">
        <v>1509</v>
      </c>
      <c r="E830" s="38">
        <f t="shared" si="31"/>
        <v>0.55012759752096241</v>
      </c>
      <c r="F830" s="135">
        <f t="shared" si="33"/>
        <v>0.03</v>
      </c>
      <c r="G830" s="40">
        <v>2825</v>
      </c>
      <c r="H830" s="41">
        <f t="shared" si="32"/>
        <v>1554.1104629967188</v>
      </c>
      <c r="I830" s="41"/>
      <c r="J830" s="39">
        <v>0.03</v>
      </c>
      <c r="K830" s="42">
        <v>2910</v>
      </c>
      <c r="L830" s="42">
        <v>1601</v>
      </c>
      <c r="M830" s="43"/>
      <c r="N830" s="42">
        <v>3142.8</v>
      </c>
      <c r="O830" s="42">
        <v>1414.2600000000002</v>
      </c>
      <c r="Q830" s="100"/>
      <c r="R830" s="100"/>
    </row>
    <row r="831" spans="1:18" s="17" customFormat="1" ht="18.75" customHeight="1" x14ac:dyDescent="0.25">
      <c r="A831" s="24" t="s">
        <v>1428</v>
      </c>
      <c r="B831" s="25" t="s">
        <v>1429</v>
      </c>
      <c r="C831" s="26">
        <v>3359</v>
      </c>
      <c r="D831" s="27">
        <v>1848</v>
      </c>
      <c r="E831" s="28">
        <f t="shared" si="31"/>
        <v>0.55016373920809769</v>
      </c>
      <c r="F831" s="134">
        <f t="shared" si="33"/>
        <v>0.03</v>
      </c>
      <c r="G831" s="30">
        <v>3460</v>
      </c>
      <c r="H831" s="31">
        <f t="shared" si="32"/>
        <v>1903.566537660018</v>
      </c>
      <c r="I831" s="31"/>
      <c r="J831" s="29">
        <v>0.03</v>
      </c>
      <c r="K831" s="32">
        <v>3564</v>
      </c>
      <c r="L831" s="32">
        <v>1961</v>
      </c>
      <c r="M831" s="24"/>
      <c r="N831" s="32">
        <v>3849.1200000000003</v>
      </c>
      <c r="O831" s="32">
        <v>1732.1040000000003</v>
      </c>
      <c r="Q831" s="100"/>
      <c r="R831" s="100"/>
    </row>
    <row r="832" spans="1:18" s="17" customFormat="1" ht="18.75" customHeight="1" x14ac:dyDescent="0.25">
      <c r="A832" s="43" t="s">
        <v>1430</v>
      </c>
      <c r="B832" s="44" t="s">
        <v>1431</v>
      </c>
      <c r="C832" s="36">
        <v>3976</v>
      </c>
      <c r="D832" s="37">
        <v>2187</v>
      </c>
      <c r="E832" s="38">
        <f t="shared" si="31"/>
        <v>0.55005030181086523</v>
      </c>
      <c r="F832" s="135">
        <f t="shared" si="33"/>
        <v>0.03</v>
      </c>
      <c r="G832" s="40">
        <v>4095</v>
      </c>
      <c r="H832" s="41">
        <f t="shared" si="32"/>
        <v>2252.4559859154933</v>
      </c>
      <c r="I832" s="41"/>
      <c r="J832" s="39">
        <v>0.03</v>
      </c>
      <c r="K832" s="42">
        <v>4218</v>
      </c>
      <c r="L832" s="42">
        <v>2320</v>
      </c>
      <c r="M832" s="43"/>
      <c r="N832" s="42">
        <v>4555.4400000000005</v>
      </c>
      <c r="O832" s="42">
        <v>2049.9480000000003</v>
      </c>
      <c r="Q832" s="100"/>
      <c r="R832" s="100"/>
    </row>
    <row r="833" spans="1:18" s="17" customFormat="1" ht="18.75" customHeight="1" x14ac:dyDescent="0.25">
      <c r="A833" s="84" t="s">
        <v>1432</v>
      </c>
      <c r="B833" s="51"/>
      <c r="C833" s="51"/>
      <c r="D833" s="20"/>
      <c r="E833" s="20"/>
      <c r="F833" s="20"/>
      <c r="G833" s="20">
        <v>0</v>
      </c>
      <c r="H833" s="20"/>
      <c r="I833" s="20"/>
      <c r="J833" s="20"/>
      <c r="K833" s="20"/>
      <c r="L833" s="20"/>
      <c r="M833" s="23"/>
      <c r="N833" s="20"/>
      <c r="O833" s="84"/>
      <c r="Q833" s="100"/>
      <c r="R833" s="100"/>
    </row>
    <row r="834" spans="1:18" s="17" customFormat="1" ht="18.75" customHeight="1" x14ac:dyDescent="0.25">
      <c r="A834" s="24" t="s">
        <v>1433</v>
      </c>
      <c r="B834" s="25" t="s">
        <v>1434</v>
      </c>
      <c r="C834" s="26">
        <v>902</v>
      </c>
      <c r="D834" s="27">
        <v>497</v>
      </c>
      <c r="E834" s="28">
        <f t="shared" si="31"/>
        <v>0.5509977827050998</v>
      </c>
      <c r="F834" s="28">
        <v>0.03</v>
      </c>
      <c r="G834" s="30">
        <v>929</v>
      </c>
      <c r="H834" s="31">
        <f t="shared" si="32"/>
        <v>511.87694013303769</v>
      </c>
      <c r="I834" s="31"/>
      <c r="J834" s="29">
        <v>0.03</v>
      </c>
      <c r="K834" s="32">
        <v>957</v>
      </c>
      <c r="L834" s="32">
        <v>527</v>
      </c>
      <c r="M834" s="24"/>
      <c r="N834" s="32">
        <v>1033.5600000000002</v>
      </c>
      <c r="O834" s="32">
        <v>465.10200000000009</v>
      </c>
      <c r="Q834" s="100"/>
      <c r="R834" s="100"/>
    </row>
    <row r="835" spans="1:18" s="17" customFormat="1" ht="18.75" customHeight="1" x14ac:dyDescent="0.25">
      <c r="A835" s="63" t="s">
        <v>1435</v>
      </c>
      <c r="B835" s="44" t="s">
        <v>1436</v>
      </c>
      <c r="C835" s="36">
        <v>971</v>
      </c>
      <c r="D835" s="37">
        <v>535</v>
      </c>
      <c r="E835" s="38">
        <f t="shared" si="31"/>
        <v>0.5509783728115345</v>
      </c>
      <c r="F835" s="45">
        <v>0.03</v>
      </c>
      <c r="G835" s="40">
        <v>1000</v>
      </c>
      <c r="H835" s="41">
        <f t="shared" si="32"/>
        <v>550.97837281153454</v>
      </c>
      <c r="I835" s="41"/>
      <c r="J835" s="39">
        <v>0.03</v>
      </c>
      <c r="K835" s="42">
        <v>1030</v>
      </c>
      <c r="L835" s="42">
        <v>568</v>
      </c>
      <c r="M835" s="43"/>
      <c r="N835" s="42">
        <v>1112.4000000000001</v>
      </c>
      <c r="O835" s="42">
        <v>500.58000000000004</v>
      </c>
      <c r="Q835" s="100"/>
      <c r="R835" s="100"/>
    </row>
    <row r="836" spans="1:18" s="17" customFormat="1" ht="18.75" customHeight="1" x14ac:dyDescent="0.25">
      <c r="A836" s="24" t="s">
        <v>1437</v>
      </c>
      <c r="B836" s="25" t="s">
        <v>1438</v>
      </c>
      <c r="C836" s="26">
        <v>1081</v>
      </c>
      <c r="D836" s="27">
        <v>595</v>
      </c>
      <c r="E836" s="28">
        <f t="shared" si="31"/>
        <v>0.55041628122109154</v>
      </c>
      <c r="F836" s="28">
        <v>0.03</v>
      </c>
      <c r="G836" s="30">
        <v>1113</v>
      </c>
      <c r="H836" s="31">
        <f t="shared" si="32"/>
        <v>612.61332099907486</v>
      </c>
      <c r="I836" s="31"/>
      <c r="J836" s="29">
        <v>0.03</v>
      </c>
      <c r="K836" s="32">
        <v>1146</v>
      </c>
      <c r="L836" s="32">
        <v>631</v>
      </c>
      <c r="M836" s="24"/>
      <c r="N836" s="32">
        <v>1237.68</v>
      </c>
      <c r="O836" s="32">
        <v>556.95600000000002</v>
      </c>
      <c r="Q836" s="100"/>
      <c r="R836" s="100"/>
    </row>
    <row r="837" spans="1:18" s="17" customFormat="1" ht="18.75" customHeight="1" x14ac:dyDescent="0.25">
      <c r="A837" s="63" t="s">
        <v>1439</v>
      </c>
      <c r="B837" s="44" t="s">
        <v>1440</v>
      </c>
      <c r="C837" s="36">
        <v>1260</v>
      </c>
      <c r="D837" s="37">
        <v>693</v>
      </c>
      <c r="E837" s="38">
        <f t="shared" si="31"/>
        <v>0.55000000000000004</v>
      </c>
      <c r="F837" s="45">
        <v>0.03</v>
      </c>
      <c r="G837" s="40">
        <v>1298</v>
      </c>
      <c r="H837" s="41">
        <f t="shared" si="32"/>
        <v>713.90000000000009</v>
      </c>
      <c r="I837" s="41"/>
      <c r="J837" s="39">
        <v>0.03</v>
      </c>
      <c r="K837" s="42">
        <v>1337</v>
      </c>
      <c r="L837" s="42">
        <v>735</v>
      </c>
      <c r="M837" s="43"/>
      <c r="N837" s="42">
        <v>1443.96</v>
      </c>
      <c r="O837" s="42">
        <v>649.78200000000004</v>
      </c>
      <c r="Q837" s="100"/>
      <c r="R837" s="100"/>
    </row>
    <row r="838" spans="1:18" s="17" customFormat="1" ht="18.75" customHeight="1" x14ac:dyDescent="0.25">
      <c r="A838" s="24" t="s">
        <v>1441</v>
      </c>
      <c r="B838" s="25" t="s">
        <v>1442</v>
      </c>
      <c r="C838" s="26">
        <v>1470</v>
      </c>
      <c r="D838" s="27">
        <v>809</v>
      </c>
      <c r="E838" s="28">
        <f t="shared" si="31"/>
        <v>0.55034013605442178</v>
      </c>
      <c r="F838" s="28">
        <v>0.03</v>
      </c>
      <c r="G838" s="30">
        <v>1514</v>
      </c>
      <c r="H838" s="31">
        <f t="shared" si="32"/>
        <v>833.21496598639453</v>
      </c>
      <c r="I838" s="31"/>
      <c r="J838" s="29">
        <v>0.03</v>
      </c>
      <c r="K838" s="32">
        <v>1559</v>
      </c>
      <c r="L838" s="32">
        <v>858</v>
      </c>
      <c r="M838" s="24"/>
      <c r="N838" s="32">
        <v>1683.72</v>
      </c>
      <c r="O838" s="32">
        <v>757.67399999999998</v>
      </c>
      <c r="Q838" s="100"/>
      <c r="R838" s="100"/>
    </row>
    <row r="839" spans="1:18" s="17" customFormat="1" ht="18.75" customHeight="1" x14ac:dyDescent="0.25">
      <c r="A839" s="63" t="s">
        <v>1443</v>
      </c>
      <c r="B839" s="44" t="s">
        <v>1444</v>
      </c>
      <c r="C839" s="36">
        <v>1720</v>
      </c>
      <c r="D839" s="37">
        <v>946</v>
      </c>
      <c r="E839" s="38">
        <f t="shared" si="31"/>
        <v>0.55000000000000004</v>
      </c>
      <c r="F839" s="45">
        <v>0.03</v>
      </c>
      <c r="G839" s="40">
        <v>1772</v>
      </c>
      <c r="H839" s="41">
        <f t="shared" si="32"/>
        <v>974.6</v>
      </c>
      <c r="I839" s="41"/>
      <c r="J839" s="39">
        <v>0.03</v>
      </c>
      <c r="K839" s="42">
        <v>1825</v>
      </c>
      <c r="L839" s="42">
        <v>1004</v>
      </c>
      <c r="M839" s="43"/>
      <c r="N839" s="42">
        <v>1971.0000000000002</v>
      </c>
      <c r="O839" s="42">
        <v>886.95000000000016</v>
      </c>
      <c r="Q839" s="100"/>
      <c r="R839" s="100"/>
    </row>
    <row r="840" spans="1:18" s="17" customFormat="1" ht="18.75" customHeight="1" x14ac:dyDescent="0.25">
      <c r="A840" s="24" t="s">
        <v>1445</v>
      </c>
      <c r="B840" s="25" t="s">
        <v>1446</v>
      </c>
      <c r="C840" s="26">
        <v>705</v>
      </c>
      <c r="D840" s="27">
        <v>388</v>
      </c>
      <c r="E840" s="28">
        <f t="shared" si="31"/>
        <v>0.55035460992907803</v>
      </c>
      <c r="F840" s="28">
        <v>0.03</v>
      </c>
      <c r="G840" s="30">
        <v>726</v>
      </c>
      <c r="H840" s="31">
        <f t="shared" si="32"/>
        <v>399.55744680851063</v>
      </c>
      <c r="I840" s="31"/>
      <c r="J840" s="29">
        <v>0.03</v>
      </c>
      <c r="K840" s="32">
        <v>748</v>
      </c>
      <c r="L840" s="32">
        <v>412</v>
      </c>
      <c r="M840" s="24"/>
      <c r="N840" s="32">
        <v>807.84</v>
      </c>
      <c r="O840" s="32">
        <v>363.52800000000002</v>
      </c>
      <c r="Q840" s="100"/>
      <c r="R840" s="100"/>
    </row>
    <row r="841" spans="1:18" s="17" customFormat="1" ht="18.75" customHeight="1" x14ac:dyDescent="0.25">
      <c r="A841" s="43" t="s">
        <v>379</v>
      </c>
      <c r="B841" s="44" t="s">
        <v>1447</v>
      </c>
      <c r="C841" s="36">
        <v>932</v>
      </c>
      <c r="D841" s="37">
        <v>513</v>
      </c>
      <c r="E841" s="38">
        <f t="shared" si="31"/>
        <v>0.55042918454935619</v>
      </c>
      <c r="F841" s="45">
        <v>0.03</v>
      </c>
      <c r="G841" s="40">
        <v>960</v>
      </c>
      <c r="H841" s="41">
        <f t="shared" si="32"/>
        <v>528.41201716738192</v>
      </c>
      <c r="I841" s="41"/>
      <c r="J841" s="39">
        <v>0.03</v>
      </c>
      <c r="K841" s="42">
        <v>989</v>
      </c>
      <c r="L841" s="42">
        <v>544</v>
      </c>
      <c r="M841" s="43"/>
      <c r="N841" s="42">
        <v>1068.1200000000001</v>
      </c>
      <c r="O841" s="42">
        <v>480.65400000000005</v>
      </c>
      <c r="Q841" s="100"/>
      <c r="R841" s="100"/>
    </row>
    <row r="842" spans="1:18" s="17" customFormat="1" ht="18.75" customHeight="1" x14ac:dyDescent="0.25">
      <c r="A842" s="24" t="s">
        <v>381</v>
      </c>
      <c r="B842" s="25" t="s">
        <v>1448</v>
      </c>
      <c r="C842" s="26">
        <v>1399</v>
      </c>
      <c r="D842" s="27">
        <v>770</v>
      </c>
      <c r="E842" s="28">
        <f t="shared" si="31"/>
        <v>0.55039313795568268</v>
      </c>
      <c r="F842" s="28">
        <v>0.03</v>
      </c>
      <c r="G842" s="30">
        <v>1441</v>
      </c>
      <c r="H842" s="31">
        <f t="shared" si="32"/>
        <v>793.11651179413877</v>
      </c>
      <c r="I842" s="31"/>
      <c r="J842" s="29">
        <v>0.03</v>
      </c>
      <c r="K842" s="32">
        <v>1484</v>
      </c>
      <c r="L842" s="32">
        <v>817</v>
      </c>
      <c r="M842" s="24"/>
      <c r="N842" s="32">
        <v>1602.72</v>
      </c>
      <c r="O842" s="32">
        <v>721.22400000000005</v>
      </c>
      <c r="Q842" s="100"/>
      <c r="R842" s="100"/>
    </row>
    <row r="843" spans="1:18" s="17" customFormat="1" ht="18.75" customHeight="1" x14ac:dyDescent="0.25">
      <c r="A843" s="84" t="s">
        <v>1449</v>
      </c>
      <c r="B843" s="51"/>
      <c r="C843" s="51"/>
      <c r="D843" s="20"/>
      <c r="E843" s="20"/>
      <c r="F843" s="20"/>
      <c r="G843" s="20">
        <v>0</v>
      </c>
      <c r="H843" s="20"/>
      <c r="I843" s="20"/>
      <c r="J843" s="20"/>
      <c r="K843" s="20"/>
      <c r="L843" s="20"/>
      <c r="M843" s="23"/>
      <c r="N843" s="20"/>
      <c r="O843" s="84"/>
      <c r="Q843" s="100"/>
      <c r="R843" s="100"/>
    </row>
    <row r="844" spans="1:18" s="17" customFormat="1" ht="18.75" customHeight="1" x14ac:dyDescent="0.25">
      <c r="A844" s="24" t="s">
        <v>1450</v>
      </c>
      <c r="B844" s="25" t="s">
        <v>1451</v>
      </c>
      <c r="C844" s="26">
        <v>22029</v>
      </c>
      <c r="D844" s="27">
        <v>12116</v>
      </c>
      <c r="E844" s="28">
        <f t="shared" si="31"/>
        <v>0.55000226973534883</v>
      </c>
      <c r="F844" s="116">
        <v>1.4999999999999999E-2</v>
      </c>
      <c r="G844" s="30">
        <v>22359</v>
      </c>
      <c r="H844" s="31">
        <f t="shared" si="32"/>
        <v>12297.500749012665</v>
      </c>
      <c r="I844" s="31"/>
      <c r="J844" s="29">
        <v>0.03</v>
      </c>
      <c r="K844" s="32">
        <v>23030</v>
      </c>
      <c r="L844" s="32">
        <v>12667</v>
      </c>
      <c r="M844" s="24"/>
      <c r="N844" s="32">
        <v>24872.400000000001</v>
      </c>
      <c r="O844" s="32">
        <v>11192.580000000002</v>
      </c>
      <c r="Q844" s="100"/>
      <c r="R844" s="100"/>
    </row>
    <row r="845" spans="1:18" s="17" customFormat="1" ht="18.75" customHeight="1" x14ac:dyDescent="0.25">
      <c r="A845" s="43" t="s">
        <v>1452</v>
      </c>
      <c r="B845" s="44" t="s">
        <v>1453</v>
      </c>
      <c r="C845" s="36">
        <v>28512</v>
      </c>
      <c r="D845" s="37">
        <v>15682</v>
      </c>
      <c r="E845" s="38">
        <f t="shared" si="31"/>
        <v>0.55001402918069586</v>
      </c>
      <c r="F845" s="119">
        <v>1.4999999999999999E-2</v>
      </c>
      <c r="G845" s="40">
        <v>28940</v>
      </c>
      <c r="H845" s="41">
        <f t="shared" si="32"/>
        <v>15917.406004489338</v>
      </c>
      <c r="I845" s="41"/>
      <c r="J845" s="39">
        <v>0.03</v>
      </c>
      <c r="K845" s="42">
        <v>29808</v>
      </c>
      <c r="L845" s="42">
        <v>16395</v>
      </c>
      <c r="M845" s="43"/>
      <c r="N845" s="42">
        <v>32192.640000000003</v>
      </c>
      <c r="O845" s="42">
        <v>14486.688000000002</v>
      </c>
      <c r="Q845" s="100"/>
      <c r="R845" s="100"/>
    </row>
    <row r="846" spans="1:18" s="17" customFormat="1" ht="18.75" customHeight="1" x14ac:dyDescent="0.25">
      <c r="A846" s="24" t="s">
        <v>1454</v>
      </c>
      <c r="B846" s="25" t="s">
        <v>1455</v>
      </c>
      <c r="C846" s="26">
        <v>16504</v>
      </c>
      <c r="D846" s="27">
        <v>9078</v>
      </c>
      <c r="E846" s="28">
        <f t="shared" si="31"/>
        <v>0.55004847309743088</v>
      </c>
      <c r="F846" s="116">
        <v>1.4999999999999999E-2</v>
      </c>
      <c r="G846" s="30">
        <v>16752</v>
      </c>
      <c r="H846" s="31">
        <f t="shared" si="32"/>
        <v>9214.4120213281622</v>
      </c>
      <c r="I846" s="31"/>
      <c r="J846" s="29">
        <v>0.03</v>
      </c>
      <c r="K846" s="32">
        <v>17255</v>
      </c>
      <c r="L846" s="32">
        <v>9491</v>
      </c>
      <c r="M846" s="24"/>
      <c r="N846" s="32">
        <v>18635.400000000001</v>
      </c>
      <c r="O846" s="32">
        <v>8385.93</v>
      </c>
      <c r="Q846" s="100"/>
      <c r="R846" s="100"/>
    </row>
    <row r="847" spans="1:18" s="17" customFormat="1" ht="18.75" customHeight="1" x14ac:dyDescent="0.25">
      <c r="A847" s="43" t="s">
        <v>1456</v>
      </c>
      <c r="B847" s="44" t="s">
        <v>1457</v>
      </c>
      <c r="C847" s="36">
        <v>21584</v>
      </c>
      <c r="D847" s="37">
        <v>11872</v>
      </c>
      <c r="E847" s="38">
        <f t="shared" si="31"/>
        <v>0.55003706449221645</v>
      </c>
      <c r="F847" s="119">
        <v>1.4999999999999999E-2</v>
      </c>
      <c r="G847" s="40">
        <v>21908</v>
      </c>
      <c r="H847" s="41">
        <f t="shared" si="32"/>
        <v>12050.212008895478</v>
      </c>
      <c r="I847" s="41"/>
      <c r="J847" s="39">
        <v>0.03</v>
      </c>
      <c r="K847" s="42">
        <v>22565</v>
      </c>
      <c r="L847" s="42">
        <v>12412</v>
      </c>
      <c r="M847" s="43"/>
      <c r="N847" s="42">
        <v>24370.2</v>
      </c>
      <c r="O847" s="42">
        <v>10966.59</v>
      </c>
      <c r="Q847" s="100"/>
      <c r="R847" s="100"/>
    </row>
    <row r="848" spans="1:18" s="17" customFormat="1" ht="18.75" customHeight="1" x14ac:dyDescent="0.25">
      <c r="A848" s="84" t="s">
        <v>1458</v>
      </c>
      <c r="B848" s="51"/>
      <c r="C848" s="51"/>
      <c r="D848" s="20"/>
      <c r="E848" s="20"/>
      <c r="F848" s="20"/>
      <c r="G848" s="20">
        <v>0</v>
      </c>
      <c r="H848" s="20"/>
      <c r="I848" s="20"/>
      <c r="J848" s="20"/>
      <c r="K848" s="20"/>
      <c r="L848" s="20"/>
      <c r="M848" s="23"/>
      <c r="N848" s="20"/>
      <c r="O848" s="84"/>
      <c r="Q848" s="100"/>
      <c r="R848" s="100"/>
    </row>
    <row r="849" spans="1:18" s="17" customFormat="1" ht="18.75" customHeight="1" x14ac:dyDescent="0.25">
      <c r="A849" s="24" t="s">
        <v>1459</v>
      </c>
      <c r="B849" s="25" t="s">
        <v>1460</v>
      </c>
      <c r="C849" s="26">
        <v>7624</v>
      </c>
      <c r="D849" s="27">
        <v>4194</v>
      </c>
      <c r="E849" s="28">
        <f t="shared" si="31"/>
        <v>0.55010493179433373</v>
      </c>
      <c r="F849" s="134">
        <f t="shared" ref="F849:F852" si="34">$F$854</f>
        <v>0.03</v>
      </c>
      <c r="G849" s="30">
        <v>7853</v>
      </c>
      <c r="H849" s="31">
        <f t="shared" si="32"/>
        <v>4319.9740293809027</v>
      </c>
      <c r="I849" s="31"/>
      <c r="J849" s="29">
        <v>0.03</v>
      </c>
      <c r="K849" s="32">
        <v>8089</v>
      </c>
      <c r="L849" s="32">
        <v>4450</v>
      </c>
      <c r="M849" s="24"/>
      <c r="N849" s="32">
        <v>8736.1200000000008</v>
      </c>
      <c r="O849" s="32">
        <v>3931.2540000000004</v>
      </c>
      <c r="Q849" s="100"/>
      <c r="R849" s="100"/>
    </row>
    <row r="850" spans="1:18" s="17" customFormat="1" ht="18.75" customHeight="1" x14ac:dyDescent="0.25">
      <c r="A850" s="43" t="s">
        <v>1461</v>
      </c>
      <c r="B850" s="44" t="s">
        <v>1462</v>
      </c>
      <c r="C850" s="36">
        <v>8889</v>
      </c>
      <c r="D850" s="37">
        <v>4889</v>
      </c>
      <c r="E850" s="38">
        <f t="shared" si="31"/>
        <v>0.55000562492968841</v>
      </c>
      <c r="F850" s="135">
        <f t="shared" si="34"/>
        <v>0.03</v>
      </c>
      <c r="G850" s="40">
        <v>9156</v>
      </c>
      <c r="H850" s="41">
        <f t="shared" si="32"/>
        <v>5035.8515018562275</v>
      </c>
      <c r="I850" s="41"/>
      <c r="J850" s="39">
        <v>0.03</v>
      </c>
      <c r="K850" s="42">
        <v>9431</v>
      </c>
      <c r="L850" s="42">
        <v>5187</v>
      </c>
      <c r="M850" s="43"/>
      <c r="N850" s="42">
        <v>10185.480000000001</v>
      </c>
      <c r="O850" s="42">
        <v>4583.4660000000003</v>
      </c>
      <c r="Q850" s="100"/>
      <c r="R850" s="100"/>
    </row>
    <row r="851" spans="1:18" s="17" customFormat="1" ht="18.75" customHeight="1" x14ac:dyDescent="0.25">
      <c r="A851" s="24" t="s">
        <v>1463</v>
      </c>
      <c r="B851" s="25" t="s">
        <v>1464</v>
      </c>
      <c r="C851" s="26">
        <v>5951</v>
      </c>
      <c r="D851" s="27">
        <v>3274</v>
      </c>
      <c r="E851" s="28">
        <f t="shared" si="31"/>
        <v>0.55015963703579229</v>
      </c>
      <c r="F851" s="134">
        <f t="shared" si="34"/>
        <v>0.03</v>
      </c>
      <c r="G851" s="30">
        <v>6130</v>
      </c>
      <c r="H851" s="31">
        <f t="shared" si="32"/>
        <v>3372.4785750294068</v>
      </c>
      <c r="I851" s="31"/>
      <c r="J851" s="29">
        <v>0.03</v>
      </c>
      <c r="K851" s="32">
        <v>6314</v>
      </c>
      <c r="L851" s="32">
        <v>3474</v>
      </c>
      <c r="M851" s="24"/>
      <c r="N851" s="32">
        <v>6819.1200000000008</v>
      </c>
      <c r="O851" s="32">
        <v>3068.6040000000003</v>
      </c>
      <c r="Q851" s="100"/>
      <c r="R851" s="100"/>
    </row>
    <row r="852" spans="1:18" s="17" customFormat="1" ht="18.75" customHeight="1" x14ac:dyDescent="0.25">
      <c r="A852" s="43" t="s">
        <v>1465</v>
      </c>
      <c r="B852" s="44" t="s">
        <v>1466</v>
      </c>
      <c r="C852" s="36">
        <v>7258</v>
      </c>
      <c r="D852" s="37">
        <v>3992</v>
      </c>
      <c r="E852" s="38">
        <f t="shared" si="31"/>
        <v>0.55001377790024797</v>
      </c>
      <c r="F852" s="135">
        <f t="shared" si="34"/>
        <v>0.03</v>
      </c>
      <c r="G852" s="40">
        <v>7476</v>
      </c>
      <c r="H852" s="41">
        <f t="shared" si="32"/>
        <v>4111.9030035822534</v>
      </c>
      <c r="I852" s="41"/>
      <c r="J852" s="39">
        <v>0.03</v>
      </c>
      <c r="K852" s="42">
        <v>7700</v>
      </c>
      <c r="L852" s="42">
        <v>4235</v>
      </c>
      <c r="M852" s="43"/>
      <c r="N852" s="42">
        <v>8316</v>
      </c>
      <c r="O852" s="42">
        <v>3742.2000000000003</v>
      </c>
      <c r="Q852" s="100"/>
      <c r="R852" s="100"/>
    </row>
    <row r="853" spans="1:18" s="17" customFormat="1" ht="18.75" customHeight="1" x14ac:dyDescent="0.25">
      <c r="A853" s="84" t="s">
        <v>1467</v>
      </c>
      <c r="B853" s="51"/>
      <c r="C853" s="51"/>
      <c r="D853" s="20"/>
      <c r="E853" s="20"/>
      <c r="F853" s="20"/>
      <c r="G853" s="20">
        <v>0</v>
      </c>
      <c r="H853" s="20"/>
      <c r="I853" s="20"/>
      <c r="J853" s="20"/>
      <c r="K853" s="20"/>
      <c r="L853" s="20"/>
      <c r="M853" s="23"/>
      <c r="N853" s="20"/>
      <c r="O853" s="84"/>
      <c r="Q853" s="100"/>
      <c r="R853" s="100"/>
    </row>
    <row r="854" spans="1:18" s="17" customFormat="1" ht="18.75" customHeight="1" x14ac:dyDescent="0.25">
      <c r="A854" s="24" t="s">
        <v>1468</v>
      </c>
      <c r="B854" s="25" t="s">
        <v>1469</v>
      </c>
      <c r="C854" s="26">
        <v>866</v>
      </c>
      <c r="D854" s="27">
        <v>477</v>
      </c>
      <c r="E854" s="28">
        <f t="shared" si="31"/>
        <v>0.55080831408775976</v>
      </c>
      <c r="F854" s="28">
        <v>0.03</v>
      </c>
      <c r="G854" s="30">
        <v>892</v>
      </c>
      <c r="H854" s="31">
        <f t="shared" si="32"/>
        <v>491.32101616628171</v>
      </c>
      <c r="I854" s="31"/>
      <c r="J854" s="29">
        <v>0.03</v>
      </c>
      <c r="K854" s="32">
        <v>919</v>
      </c>
      <c r="L854" s="32">
        <v>506</v>
      </c>
      <c r="M854" s="24"/>
      <c r="N854" s="32">
        <v>992.5200000000001</v>
      </c>
      <c r="O854" s="32">
        <v>446.63400000000007</v>
      </c>
      <c r="Q854" s="100"/>
      <c r="R854" s="100"/>
    </row>
    <row r="855" spans="1:18" s="17" customFormat="1" ht="18.75" customHeight="1" x14ac:dyDescent="0.25">
      <c r="A855" s="43" t="s">
        <v>1470</v>
      </c>
      <c r="B855" s="44" t="s">
        <v>380</v>
      </c>
      <c r="C855" s="36">
        <v>932</v>
      </c>
      <c r="D855" s="54">
        <v>513</v>
      </c>
      <c r="E855" s="38">
        <f t="shared" si="31"/>
        <v>0.55042918454935619</v>
      </c>
      <c r="F855" s="38">
        <v>0.03</v>
      </c>
      <c r="G855" s="90">
        <v>960</v>
      </c>
      <c r="H855" s="92">
        <f t="shared" si="32"/>
        <v>528.41201716738192</v>
      </c>
      <c r="I855" s="41"/>
      <c r="J855" s="39">
        <v>0.03</v>
      </c>
      <c r="K855" s="42">
        <v>989</v>
      </c>
      <c r="L855" s="42">
        <v>544</v>
      </c>
      <c r="M855" s="43"/>
      <c r="N855" s="42">
        <v>1068.1200000000001</v>
      </c>
      <c r="O855" s="42">
        <v>480.65400000000005</v>
      </c>
      <c r="Q855" s="100"/>
      <c r="R855" s="100"/>
    </row>
    <row r="856" spans="1:18" s="17" customFormat="1" ht="18.75" customHeight="1" x14ac:dyDescent="0.25">
      <c r="A856" s="84" t="s">
        <v>1471</v>
      </c>
      <c r="B856" s="51"/>
      <c r="C856" s="51"/>
      <c r="D856" s="20"/>
      <c r="E856" s="20"/>
      <c r="F856" s="20"/>
      <c r="G856" s="20">
        <v>0</v>
      </c>
      <c r="H856" s="20"/>
      <c r="I856" s="20"/>
      <c r="J856" s="20"/>
      <c r="K856" s="20"/>
      <c r="L856" s="20"/>
      <c r="M856" s="23"/>
      <c r="N856" s="20"/>
      <c r="O856" s="84"/>
      <c r="Q856" s="100"/>
      <c r="R856" s="100"/>
    </row>
    <row r="857" spans="1:18" s="17" customFormat="1" ht="18.75" customHeight="1" x14ac:dyDescent="0.25">
      <c r="A857" s="24" t="s">
        <v>1472</v>
      </c>
      <c r="B857" s="25" t="s">
        <v>1473</v>
      </c>
      <c r="C857" s="26">
        <v>24101</v>
      </c>
      <c r="D857" s="27">
        <v>13256</v>
      </c>
      <c r="E857" s="28">
        <f t="shared" si="31"/>
        <v>0.55001867142442218</v>
      </c>
      <c r="F857" s="116">
        <v>1.4999999999999999E-2</v>
      </c>
      <c r="G857" s="30">
        <v>24463</v>
      </c>
      <c r="H857" s="31">
        <f t="shared" si="32"/>
        <v>13455.106759055639</v>
      </c>
      <c r="I857" s="31"/>
      <c r="J857" s="29">
        <v>0.03</v>
      </c>
      <c r="K857" s="32">
        <v>25197</v>
      </c>
      <c r="L857" s="32">
        <v>13859</v>
      </c>
      <c r="M857" s="24"/>
      <c r="N857" s="32">
        <v>27212.760000000002</v>
      </c>
      <c r="O857" s="32">
        <v>12245.742000000002</v>
      </c>
      <c r="Q857" s="100"/>
      <c r="R857" s="100"/>
    </row>
    <row r="858" spans="1:18" s="17" customFormat="1" ht="18.75" customHeight="1" x14ac:dyDescent="0.25">
      <c r="A858" s="43" t="s">
        <v>1474</v>
      </c>
      <c r="B858" s="44" t="s">
        <v>1475</v>
      </c>
      <c r="C858" s="36">
        <v>27164</v>
      </c>
      <c r="D858" s="37">
        <v>14941</v>
      </c>
      <c r="E858" s="38">
        <f t="shared" si="31"/>
        <v>0.5500294507436313</v>
      </c>
      <c r="F858" s="119">
        <v>1.4999999999999999E-2</v>
      </c>
      <c r="G858" s="40">
        <v>27571</v>
      </c>
      <c r="H858" s="41">
        <f t="shared" si="32"/>
        <v>15164.861986452659</v>
      </c>
      <c r="I858" s="41"/>
      <c r="J858" s="39">
        <v>0.03</v>
      </c>
      <c r="K858" s="42">
        <v>28398</v>
      </c>
      <c r="L858" s="42">
        <v>15620</v>
      </c>
      <c r="M858" s="43"/>
      <c r="N858" s="42">
        <v>30669.840000000004</v>
      </c>
      <c r="O858" s="42">
        <v>13801.428000000002</v>
      </c>
      <c r="Q858" s="100"/>
      <c r="R858" s="100"/>
    </row>
    <row r="859" spans="1:18" s="17" customFormat="1" ht="18.75" customHeight="1" x14ac:dyDescent="0.25">
      <c r="A859" s="24" t="s">
        <v>1476</v>
      </c>
      <c r="B859" s="25" t="s">
        <v>1477</v>
      </c>
      <c r="C859" s="26">
        <v>29869</v>
      </c>
      <c r="D859" s="27">
        <v>16428</v>
      </c>
      <c r="E859" s="28">
        <f t="shared" si="31"/>
        <v>0.55000167397636346</v>
      </c>
      <c r="F859" s="116">
        <v>1.4999999999999999E-2</v>
      </c>
      <c r="G859" s="30">
        <v>30317</v>
      </c>
      <c r="H859" s="31">
        <f t="shared" si="32"/>
        <v>16674.400749941411</v>
      </c>
      <c r="I859" s="31"/>
      <c r="J859" s="29">
        <v>0.03</v>
      </c>
      <c r="K859" s="32">
        <v>31227</v>
      </c>
      <c r="L859" s="32">
        <v>17175</v>
      </c>
      <c r="M859" s="24"/>
      <c r="N859" s="32">
        <v>33725.160000000003</v>
      </c>
      <c r="O859" s="32">
        <v>15176.322000000002</v>
      </c>
      <c r="Q859" s="100"/>
      <c r="R859" s="100"/>
    </row>
    <row r="860" spans="1:18" s="17" customFormat="1" ht="18.75" customHeight="1" x14ac:dyDescent="0.25">
      <c r="A860" s="43" t="s">
        <v>1478</v>
      </c>
      <c r="B860" s="44" t="s">
        <v>1479</v>
      </c>
      <c r="C860" s="36">
        <v>36743</v>
      </c>
      <c r="D860" s="37">
        <v>20209</v>
      </c>
      <c r="E860" s="38">
        <f t="shared" si="31"/>
        <v>0.55000952562392835</v>
      </c>
      <c r="F860" s="119">
        <v>1.4999999999999999E-2</v>
      </c>
      <c r="G860" s="40">
        <v>37294</v>
      </c>
      <c r="H860" s="41">
        <f t="shared" si="32"/>
        <v>20512.055248618784</v>
      </c>
      <c r="I860" s="41"/>
      <c r="J860" s="39">
        <v>0.03</v>
      </c>
      <c r="K860" s="42">
        <v>38413</v>
      </c>
      <c r="L860" s="42">
        <v>21128</v>
      </c>
      <c r="M860" s="43"/>
      <c r="N860" s="42">
        <v>41486.04</v>
      </c>
      <c r="O860" s="42">
        <v>18668.718000000001</v>
      </c>
      <c r="Q860" s="100"/>
      <c r="R860" s="100"/>
    </row>
    <row r="861" spans="1:18" s="17" customFormat="1" ht="18.75" customHeight="1" x14ac:dyDescent="0.25">
      <c r="A861" s="84" t="s">
        <v>1480</v>
      </c>
      <c r="B861" s="51"/>
      <c r="C861" s="51"/>
      <c r="D861" s="20"/>
      <c r="E861" s="20"/>
      <c r="F861" s="20"/>
      <c r="G861" s="20">
        <v>0</v>
      </c>
      <c r="H861" s="20"/>
      <c r="I861" s="20"/>
      <c r="J861" s="20"/>
      <c r="K861" s="20"/>
      <c r="L861" s="20"/>
      <c r="M861" s="23"/>
      <c r="N861" s="20"/>
      <c r="O861" s="84"/>
      <c r="Q861" s="100"/>
      <c r="R861" s="100"/>
    </row>
    <row r="862" spans="1:18" s="17" customFormat="1" ht="18.75" customHeight="1" x14ac:dyDescent="0.25">
      <c r="A862" s="24" t="s">
        <v>1481</v>
      </c>
      <c r="B862" s="25" t="s">
        <v>1482</v>
      </c>
      <c r="C862" s="26">
        <v>3027</v>
      </c>
      <c r="D862" s="27">
        <v>1665</v>
      </c>
      <c r="E862" s="28">
        <f t="shared" si="31"/>
        <v>0.55004955401387512</v>
      </c>
      <c r="F862" s="134">
        <f t="shared" ref="F862:F865" si="35">$F$855</f>
        <v>0.03</v>
      </c>
      <c r="G862" s="30">
        <v>3118</v>
      </c>
      <c r="H862" s="31">
        <f t="shared" si="32"/>
        <v>1715.0545094152626</v>
      </c>
      <c r="I862" s="31"/>
      <c r="J862" s="29">
        <v>0.03</v>
      </c>
      <c r="K862" s="32">
        <v>3212</v>
      </c>
      <c r="L862" s="32">
        <v>1767</v>
      </c>
      <c r="M862" s="24"/>
      <c r="N862" s="32">
        <v>3468.96</v>
      </c>
      <c r="O862" s="32">
        <v>1561.0320000000002</v>
      </c>
      <c r="Q862" s="100"/>
      <c r="R862" s="100"/>
    </row>
    <row r="863" spans="1:18" s="17" customFormat="1" ht="18.75" customHeight="1" x14ac:dyDescent="0.25">
      <c r="A863" s="43" t="s">
        <v>1483</v>
      </c>
      <c r="B863" s="44" t="s">
        <v>1484</v>
      </c>
      <c r="C863" s="36">
        <v>3622</v>
      </c>
      <c r="D863" s="37">
        <v>1993</v>
      </c>
      <c r="E863" s="38">
        <f t="shared" si="31"/>
        <v>0.55024848150193262</v>
      </c>
      <c r="F863" s="135">
        <f t="shared" si="35"/>
        <v>0.03</v>
      </c>
      <c r="G863" s="40">
        <v>3731</v>
      </c>
      <c r="H863" s="41">
        <f t="shared" si="32"/>
        <v>2052.9770844837108</v>
      </c>
      <c r="I863" s="41"/>
      <c r="J863" s="39">
        <v>0.03</v>
      </c>
      <c r="K863" s="42">
        <v>3843</v>
      </c>
      <c r="L863" s="42">
        <v>2115</v>
      </c>
      <c r="M863" s="43"/>
      <c r="N863" s="42">
        <v>4150.4400000000005</v>
      </c>
      <c r="O863" s="42">
        <v>1867.6980000000003</v>
      </c>
      <c r="Q863" s="100"/>
      <c r="R863" s="100"/>
    </row>
    <row r="864" spans="1:18" s="17" customFormat="1" ht="18.75" customHeight="1" x14ac:dyDescent="0.25">
      <c r="A864" s="24" t="s">
        <v>1485</v>
      </c>
      <c r="B864" s="25" t="s">
        <v>1486</v>
      </c>
      <c r="C864" s="26">
        <v>4399</v>
      </c>
      <c r="D864" s="27">
        <v>2420</v>
      </c>
      <c r="E864" s="28">
        <f t="shared" si="31"/>
        <v>0.550125028415549</v>
      </c>
      <c r="F864" s="134">
        <f t="shared" si="35"/>
        <v>0.03</v>
      </c>
      <c r="G864" s="30">
        <v>4531</v>
      </c>
      <c r="H864" s="31">
        <f t="shared" si="32"/>
        <v>2492.6165037508526</v>
      </c>
      <c r="I864" s="31"/>
      <c r="J864" s="29">
        <v>0.03</v>
      </c>
      <c r="K864" s="32">
        <v>4667</v>
      </c>
      <c r="L864" s="32">
        <v>2567</v>
      </c>
      <c r="M864" s="24"/>
      <c r="N864" s="32">
        <v>5040.3600000000006</v>
      </c>
      <c r="O864" s="32">
        <v>2268.1620000000003</v>
      </c>
      <c r="Q864" s="100"/>
      <c r="R864" s="100"/>
    </row>
    <row r="865" spans="1:18" s="17" customFormat="1" ht="18.75" customHeight="1" x14ac:dyDescent="0.25">
      <c r="A865" s="43" t="s">
        <v>1487</v>
      </c>
      <c r="B865" s="44" t="s">
        <v>1488</v>
      </c>
      <c r="C865" s="36">
        <v>4987</v>
      </c>
      <c r="D865" s="37">
        <v>2743</v>
      </c>
      <c r="E865" s="38">
        <f t="shared" si="31"/>
        <v>0.55003007820332861</v>
      </c>
      <c r="F865" s="135">
        <f t="shared" si="35"/>
        <v>0.03</v>
      </c>
      <c r="G865" s="40">
        <v>5137</v>
      </c>
      <c r="H865" s="41">
        <f t="shared" si="32"/>
        <v>2825.504511730499</v>
      </c>
      <c r="I865" s="41"/>
      <c r="J865" s="39">
        <v>0.03</v>
      </c>
      <c r="K865" s="42">
        <v>5291</v>
      </c>
      <c r="L865" s="42">
        <v>2910</v>
      </c>
      <c r="M865" s="43"/>
      <c r="N865" s="42">
        <v>5714.2800000000007</v>
      </c>
      <c r="O865" s="42">
        <v>2571.4260000000004</v>
      </c>
      <c r="Q865" s="100"/>
      <c r="R865" s="100"/>
    </row>
    <row r="866" spans="1:18" s="17" customFormat="1" ht="18.75" customHeight="1" x14ac:dyDescent="0.25">
      <c r="A866" s="84" t="s">
        <v>1489</v>
      </c>
      <c r="B866" s="51"/>
      <c r="C866" s="51"/>
      <c r="D866" s="20"/>
      <c r="E866" s="20"/>
      <c r="F866" s="20"/>
      <c r="G866" s="20">
        <v>0</v>
      </c>
      <c r="H866" s="20"/>
      <c r="I866" s="20"/>
      <c r="J866" s="20"/>
      <c r="K866" s="20"/>
      <c r="L866" s="20"/>
      <c r="M866" s="23"/>
      <c r="N866" s="20"/>
      <c r="O866" s="84"/>
      <c r="Q866" s="100"/>
      <c r="R866" s="100"/>
    </row>
    <row r="867" spans="1:18" s="17" customFormat="1" ht="18.75" customHeight="1" x14ac:dyDescent="0.25">
      <c r="A867" s="24" t="s">
        <v>1490</v>
      </c>
      <c r="B867" s="25" t="s">
        <v>1491</v>
      </c>
      <c r="C867" s="26">
        <v>1427</v>
      </c>
      <c r="D867" s="27">
        <v>785</v>
      </c>
      <c r="E867" s="28">
        <f t="shared" si="31"/>
        <v>0.55010511562718989</v>
      </c>
      <c r="F867" s="28">
        <v>0.03</v>
      </c>
      <c r="G867" s="30">
        <v>1470</v>
      </c>
      <c r="H867" s="31">
        <f t="shared" si="32"/>
        <v>808.65451997196919</v>
      </c>
      <c r="I867" s="31"/>
      <c r="J867" s="29">
        <v>0.03</v>
      </c>
      <c r="K867" s="32">
        <v>1514</v>
      </c>
      <c r="L867" s="32">
        <v>833</v>
      </c>
      <c r="M867" s="24"/>
      <c r="N867" s="32">
        <v>1635.1200000000001</v>
      </c>
      <c r="O867" s="32">
        <v>735.80400000000009</v>
      </c>
      <c r="Q867" s="100"/>
      <c r="R867" s="100"/>
    </row>
    <row r="868" spans="1:18" s="17" customFormat="1" ht="18.75" customHeight="1" x14ac:dyDescent="0.25">
      <c r="A868" s="63" t="s">
        <v>1492</v>
      </c>
      <c r="B868" s="44" t="s">
        <v>1493</v>
      </c>
      <c r="C868" s="36">
        <v>1537</v>
      </c>
      <c r="D868" s="37">
        <v>846</v>
      </c>
      <c r="E868" s="38">
        <f t="shared" si="31"/>
        <v>0.55042290175666886</v>
      </c>
      <c r="F868" s="45">
        <v>0.03</v>
      </c>
      <c r="G868" s="40">
        <v>1583</v>
      </c>
      <c r="H868" s="41">
        <f t="shared" si="32"/>
        <v>871.31945348080683</v>
      </c>
      <c r="I868" s="41"/>
      <c r="J868" s="39">
        <v>0.03</v>
      </c>
      <c r="K868" s="42">
        <v>1630</v>
      </c>
      <c r="L868" s="42">
        <v>897</v>
      </c>
      <c r="M868" s="43"/>
      <c r="N868" s="42">
        <v>1760.4</v>
      </c>
      <c r="O868" s="42">
        <v>792.18000000000006</v>
      </c>
      <c r="Q868" s="100"/>
      <c r="R868" s="100"/>
    </row>
    <row r="869" spans="1:18" s="17" customFormat="1" ht="18.75" customHeight="1" x14ac:dyDescent="0.25">
      <c r="A869" s="24" t="s">
        <v>1494</v>
      </c>
      <c r="B869" s="25" t="s">
        <v>1495</v>
      </c>
      <c r="C869" s="26">
        <v>1907</v>
      </c>
      <c r="D869" s="27">
        <v>1049</v>
      </c>
      <c r="E869" s="28">
        <f t="shared" si="31"/>
        <v>0.55007865757734664</v>
      </c>
      <c r="F869" s="28">
        <v>0.03</v>
      </c>
      <c r="G869" s="30">
        <v>1964</v>
      </c>
      <c r="H869" s="31">
        <f t="shared" si="32"/>
        <v>1080.3544834819088</v>
      </c>
      <c r="I869" s="31"/>
      <c r="J869" s="29">
        <v>0.03</v>
      </c>
      <c r="K869" s="32">
        <v>2023</v>
      </c>
      <c r="L869" s="32">
        <v>1113</v>
      </c>
      <c r="M869" s="24"/>
      <c r="N869" s="32">
        <v>2184.84</v>
      </c>
      <c r="O869" s="32">
        <v>983.17800000000011</v>
      </c>
      <c r="Q869" s="100"/>
      <c r="R869" s="100"/>
    </row>
    <row r="870" spans="1:18" s="17" customFormat="1" ht="18.75" customHeight="1" x14ac:dyDescent="0.25">
      <c r="A870" s="63" t="s">
        <v>1496</v>
      </c>
      <c r="B870" s="44" t="s">
        <v>1497</v>
      </c>
      <c r="C870" s="36">
        <v>2214</v>
      </c>
      <c r="D870" s="37">
        <v>1218</v>
      </c>
      <c r="E870" s="38">
        <f t="shared" si="31"/>
        <v>0.55013550135501355</v>
      </c>
      <c r="F870" s="45">
        <v>0.03</v>
      </c>
      <c r="G870" s="40">
        <v>2280</v>
      </c>
      <c r="H870" s="41">
        <f t="shared" si="32"/>
        <v>1254.3089430894308</v>
      </c>
      <c r="I870" s="41"/>
      <c r="J870" s="39">
        <v>0.03</v>
      </c>
      <c r="K870" s="42">
        <v>2348</v>
      </c>
      <c r="L870" s="42">
        <v>1292</v>
      </c>
      <c r="M870" s="43"/>
      <c r="N870" s="42">
        <v>2535.84</v>
      </c>
      <c r="O870" s="42">
        <v>1141.1280000000002</v>
      </c>
      <c r="Q870" s="100"/>
      <c r="R870" s="100"/>
    </row>
    <row r="871" spans="1:18" s="17" customFormat="1" ht="18.75" customHeight="1" x14ac:dyDescent="0.25">
      <c r="A871" s="24" t="s">
        <v>1498</v>
      </c>
      <c r="B871" s="25" t="s">
        <v>1499</v>
      </c>
      <c r="C871" s="26">
        <v>2245</v>
      </c>
      <c r="D871" s="27">
        <v>1235</v>
      </c>
      <c r="E871" s="28">
        <f t="shared" si="31"/>
        <v>0.55011135857461024</v>
      </c>
      <c r="F871" s="28">
        <v>0.03</v>
      </c>
      <c r="G871" s="30">
        <v>2312</v>
      </c>
      <c r="H871" s="31">
        <f t="shared" si="32"/>
        <v>1271.8574610244989</v>
      </c>
      <c r="I871" s="31"/>
      <c r="J871" s="29">
        <v>0.03</v>
      </c>
      <c r="K871" s="32">
        <v>2381</v>
      </c>
      <c r="L871" s="32">
        <v>1310</v>
      </c>
      <c r="M871" s="24"/>
      <c r="N871" s="32">
        <v>2571.48</v>
      </c>
      <c r="O871" s="32">
        <v>1157.1659999999999</v>
      </c>
      <c r="Q871" s="100"/>
      <c r="R871" s="100"/>
    </row>
    <row r="872" spans="1:18" s="17" customFormat="1" ht="18.75" customHeight="1" x14ac:dyDescent="0.25">
      <c r="A872" s="43" t="s">
        <v>1500</v>
      </c>
      <c r="B872" s="44" t="s">
        <v>1501</v>
      </c>
      <c r="C872" s="36">
        <v>932</v>
      </c>
      <c r="D872" s="54">
        <v>513</v>
      </c>
      <c r="E872" s="38">
        <f t="shared" si="31"/>
        <v>0.55042918454935619</v>
      </c>
      <c r="F872" s="45">
        <v>0.03</v>
      </c>
      <c r="G872" s="40">
        <v>960</v>
      </c>
      <c r="H872" s="41">
        <f t="shared" si="32"/>
        <v>528.41201716738192</v>
      </c>
      <c r="I872" s="41"/>
      <c r="J872" s="39">
        <v>0.03</v>
      </c>
      <c r="K872" s="42">
        <v>989</v>
      </c>
      <c r="L872" s="42">
        <v>544</v>
      </c>
      <c r="M872" s="43"/>
      <c r="N872" s="42">
        <v>1068.1200000000001</v>
      </c>
      <c r="O872" s="42">
        <v>480.65400000000005</v>
      </c>
      <c r="Q872" s="100"/>
      <c r="R872" s="100"/>
    </row>
    <row r="873" spans="1:18" s="17" customFormat="1" ht="18.75" customHeight="1" x14ac:dyDescent="0.25">
      <c r="A873" s="84" t="s">
        <v>1502</v>
      </c>
      <c r="B873" s="51"/>
      <c r="C873" s="51"/>
      <c r="D873" s="20"/>
      <c r="E873" s="20"/>
      <c r="F873" s="20"/>
      <c r="G873" s="20">
        <v>0</v>
      </c>
      <c r="H873" s="20"/>
      <c r="I873" s="20"/>
      <c r="J873" s="20"/>
      <c r="K873" s="20"/>
      <c r="L873" s="20"/>
      <c r="M873" s="23"/>
      <c r="N873" s="20"/>
      <c r="O873" s="84"/>
      <c r="Q873" s="100"/>
      <c r="R873" s="100"/>
    </row>
    <row r="874" spans="1:18" s="17" customFormat="1" ht="18.75" customHeight="1" x14ac:dyDescent="0.25">
      <c r="A874" s="24" t="s">
        <v>1503</v>
      </c>
      <c r="B874" s="25" t="s">
        <v>1504</v>
      </c>
      <c r="C874" s="26">
        <v>20718</v>
      </c>
      <c r="D874" s="27">
        <v>11395</v>
      </c>
      <c r="E874" s="28">
        <f t="shared" si="31"/>
        <v>0.55000482672072593</v>
      </c>
      <c r="F874" s="116">
        <v>1.4999999999999999E-2</v>
      </c>
      <c r="G874" s="30">
        <v>21029</v>
      </c>
      <c r="H874" s="31">
        <f t="shared" si="32"/>
        <v>11566.051501110145</v>
      </c>
      <c r="I874" s="31"/>
      <c r="J874" s="29">
        <v>0.03</v>
      </c>
      <c r="K874" s="32">
        <v>21660</v>
      </c>
      <c r="L874" s="32">
        <v>11913</v>
      </c>
      <c r="M874" s="24"/>
      <c r="N874" s="32">
        <v>23392.800000000003</v>
      </c>
      <c r="O874" s="32">
        <v>10526.760000000002</v>
      </c>
      <c r="Q874" s="100"/>
      <c r="R874" s="100"/>
    </row>
    <row r="875" spans="1:18" s="17" customFormat="1" ht="18.75" customHeight="1" x14ac:dyDescent="0.25">
      <c r="A875" s="43" t="s">
        <v>1505</v>
      </c>
      <c r="B875" s="44" t="s">
        <v>1506</v>
      </c>
      <c r="C875" s="36">
        <v>27346</v>
      </c>
      <c r="D875" s="37">
        <v>15041</v>
      </c>
      <c r="E875" s="38">
        <f t="shared" si="31"/>
        <v>0.55002559789365901</v>
      </c>
      <c r="F875" s="119">
        <v>1.4999999999999999E-2</v>
      </c>
      <c r="G875" s="40">
        <v>27756</v>
      </c>
      <c r="H875" s="41">
        <f t="shared" si="32"/>
        <v>15266.510495136399</v>
      </c>
      <c r="I875" s="41"/>
      <c r="J875" s="39">
        <v>0.03</v>
      </c>
      <c r="K875" s="42">
        <v>28589</v>
      </c>
      <c r="L875" s="42">
        <v>15725</v>
      </c>
      <c r="M875" s="43"/>
      <c r="N875" s="42">
        <v>30876.120000000003</v>
      </c>
      <c r="O875" s="42">
        <v>13894.254000000001</v>
      </c>
      <c r="Q875" s="100"/>
      <c r="R875" s="100"/>
    </row>
    <row r="876" spans="1:18" s="17" customFormat="1" ht="18.75" customHeight="1" x14ac:dyDescent="0.25">
      <c r="A876" s="24" t="s">
        <v>1507</v>
      </c>
      <c r="B876" s="25" t="s">
        <v>1508</v>
      </c>
      <c r="C876" s="26">
        <v>33285</v>
      </c>
      <c r="D876" s="27">
        <v>18307</v>
      </c>
      <c r="E876" s="28">
        <f t="shared" si="31"/>
        <v>0.5500075108907917</v>
      </c>
      <c r="F876" s="116">
        <v>1.4999999999999999E-2</v>
      </c>
      <c r="G876" s="30">
        <v>33784</v>
      </c>
      <c r="H876" s="31">
        <f t="shared" si="32"/>
        <v>18581.453747934505</v>
      </c>
      <c r="I876" s="31"/>
      <c r="J876" s="29">
        <v>0.03</v>
      </c>
      <c r="K876" s="32">
        <v>34798</v>
      </c>
      <c r="L876" s="32">
        <v>19139</v>
      </c>
      <c r="M876" s="24"/>
      <c r="N876" s="32">
        <v>37581.840000000004</v>
      </c>
      <c r="O876" s="32">
        <v>16911.828000000001</v>
      </c>
      <c r="Q876" s="100"/>
      <c r="R876" s="100"/>
    </row>
    <row r="877" spans="1:18" s="17" customFormat="1" ht="18.75" customHeight="1" x14ac:dyDescent="0.25">
      <c r="A877" s="43" t="s">
        <v>1509</v>
      </c>
      <c r="B877" s="44" t="s">
        <v>1510</v>
      </c>
      <c r="C877" s="36">
        <v>41017</v>
      </c>
      <c r="D877" s="37">
        <v>22560</v>
      </c>
      <c r="E877" s="38">
        <f t="shared" si="31"/>
        <v>0.55001584708779283</v>
      </c>
      <c r="F877" s="119">
        <v>1.4999999999999999E-2</v>
      </c>
      <c r="G877" s="40">
        <v>41632</v>
      </c>
      <c r="H877" s="41">
        <f t="shared" si="32"/>
        <v>22898.259745958992</v>
      </c>
      <c r="I877" s="41"/>
      <c r="J877" s="39">
        <v>0.03</v>
      </c>
      <c r="K877" s="42">
        <v>42881</v>
      </c>
      <c r="L877" s="42">
        <v>23585</v>
      </c>
      <c r="M877" s="43"/>
      <c r="N877" s="42">
        <v>46311.48</v>
      </c>
      <c r="O877" s="42">
        <v>20840.166000000001</v>
      </c>
      <c r="Q877" s="100"/>
      <c r="R877" s="100"/>
    </row>
    <row r="878" spans="1:18" s="17" customFormat="1" ht="18.75" customHeight="1" x14ac:dyDescent="0.25">
      <c r="A878" s="84" t="s">
        <v>1511</v>
      </c>
      <c r="B878" s="51"/>
      <c r="C878" s="51"/>
      <c r="D878" s="20"/>
      <c r="E878" s="20"/>
      <c r="F878" s="20"/>
      <c r="G878" s="20">
        <v>0</v>
      </c>
      <c r="H878" s="20"/>
      <c r="I878" s="20"/>
      <c r="J878" s="20"/>
      <c r="K878" s="20"/>
      <c r="L878" s="20"/>
      <c r="M878" s="23"/>
      <c r="N878" s="20"/>
      <c r="O878" s="84"/>
      <c r="Q878" s="100"/>
      <c r="R878" s="100"/>
    </row>
    <row r="879" spans="1:18" s="17" customFormat="1" ht="18.75" customHeight="1" x14ac:dyDescent="0.25">
      <c r="A879" s="24" t="s">
        <v>1512</v>
      </c>
      <c r="B879" s="25" t="s">
        <v>1513</v>
      </c>
      <c r="C879" s="26">
        <v>3426</v>
      </c>
      <c r="D879" s="27">
        <v>1885</v>
      </c>
      <c r="E879" s="28">
        <f t="shared" si="31"/>
        <v>0.55020431990659657</v>
      </c>
      <c r="F879" s="134">
        <f t="shared" ref="F879:F882" si="36">$F$872</f>
        <v>0.03</v>
      </c>
      <c r="G879" s="30">
        <v>3529</v>
      </c>
      <c r="H879" s="31">
        <f t="shared" si="32"/>
        <v>1941.6710449503794</v>
      </c>
      <c r="I879" s="31"/>
      <c r="J879" s="29">
        <v>0.03</v>
      </c>
      <c r="K879" s="32">
        <v>3635</v>
      </c>
      <c r="L879" s="32">
        <v>2000</v>
      </c>
      <c r="M879" s="24"/>
      <c r="N879" s="32">
        <v>3925.8</v>
      </c>
      <c r="O879" s="32">
        <v>1766.6100000000001</v>
      </c>
      <c r="Q879" s="100"/>
      <c r="R879" s="100"/>
    </row>
    <row r="880" spans="1:18" s="17" customFormat="1" ht="18.75" customHeight="1" x14ac:dyDescent="0.25">
      <c r="A880" s="43" t="s">
        <v>1514</v>
      </c>
      <c r="B880" s="44" t="s">
        <v>1515</v>
      </c>
      <c r="C880" s="36">
        <v>4143</v>
      </c>
      <c r="D880" s="37">
        <v>2279</v>
      </c>
      <c r="E880" s="38">
        <f t="shared" si="31"/>
        <v>0.55008447984552256</v>
      </c>
      <c r="F880" s="135">
        <f t="shared" si="36"/>
        <v>0.03</v>
      </c>
      <c r="G880" s="40">
        <v>4267</v>
      </c>
      <c r="H880" s="41">
        <f t="shared" si="32"/>
        <v>2347.210475500845</v>
      </c>
      <c r="I880" s="41"/>
      <c r="J880" s="39">
        <v>0.03</v>
      </c>
      <c r="K880" s="42">
        <v>4395</v>
      </c>
      <c r="L880" s="42">
        <v>2418</v>
      </c>
      <c r="M880" s="43"/>
      <c r="N880" s="42">
        <v>4746.6000000000004</v>
      </c>
      <c r="O880" s="42">
        <v>2135.9700000000003</v>
      </c>
      <c r="Q880" s="100"/>
      <c r="R880" s="100"/>
    </row>
    <row r="881" spans="1:18" s="17" customFormat="1" ht="18.75" customHeight="1" x14ac:dyDescent="0.25">
      <c r="A881" s="24" t="s">
        <v>1516</v>
      </c>
      <c r="B881" s="25" t="s">
        <v>1517</v>
      </c>
      <c r="C881" s="26">
        <v>5076</v>
      </c>
      <c r="D881" s="27">
        <v>2792</v>
      </c>
      <c r="E881" s="28">
        <f t="shared" si="31"/>
        <v>0.55003940110323091</v>
      </c>
      <c r="F881" s="134">
        <f t="shared" si="36"/>
        <v>0.03</v>
      </c>
      <c r="G881" s="30">
        <v>5228</v>
      </c>
      <c r="H881" s="31">
        <f t="shared" si="32"/>
        <v>2875.6059889676912</v>
      </c>
      <c r="I881" s="31"/>
      <c r="J881" s="29">
        <v>0.03</v>
      </c>
      <c r="K881" s="32">
        <v>5385</v>
      </c>
      <c r="L881" s="32">
        <v>2962</v>
      </c>
      <c r="M881" s="24"/>
      <c r="N881" s="32">
        <v>5815.8</v>
      </c>
      <c r="O881" s="32">
        <v>2617.11</v>
      </c>
      <c r="Q881" s="100"/>
      <c r="R881" s="100"/>
    </row>
    <row r="882" spans="1:18" s="17" customFormat="1" ht="18.75" customHeight="1" x14ac:dyDescent="0.25">
      <c r="A882" s="43" t="s">
        <v>1518</v>
      </c>
      <c r="B882" s="44" t="s">
        <v>1519</v>
      </c>
      <c r="C882" s="36">
        <v>6010</v>
      </c>
      <c r="D882" s="37">
        <v>3306</v>
      </c>
      <c r="E882" s="38">
        <f t="shared" ref="E882:E903" si="37">+D882/C882</f>
        <v>0.55008319467554079</v>
      </c>
      <c r="F882" s="135">
        <f t="shared" si="36"/>
        <v>0.03</v>
      </c>
      <c r="G882" s="40">
        <v>6190</v>
      </c>
      <c r="H882" s="41">
        <f t="shared" ref="H882:H903" si="38">+G882*E882</f>
        <v>3405.0149750415976</v>
      </c>
      <c r="I882" s="41"/>
      <c r="J882" s="39">
        <v>0.03</v>
      </c>
      <c r="K882" s="42">
        <v>6376</v>
      </c>
      <c r="L882" s="42">
        <v>3507</v>
      </c>
      <c r="M882" s="43"/>
      <c r="N882" s="42">
        <v>6886.0800000000008</v>
      </c>
      <c r="O882" s="42">
        <v>3098.7360000000003</v>
      </c>
      <c r="Q882" s="100"/>
      <c r="R882" s="100"/>
    </row>
    <row r="883" spans="1:18" s="17" customFormat="1" ht="18.75" customHeight="1" x14ac:dyDescent="0.25">
      <c r="A883" s="84" t="s">
        <v>1520</v>
      </c>
      <c r="B883" s="51"/>
      <c r="C883" s="51"/>
      <c r="D883" s="20"/>
      <c r="E883" s="20"/>
      <c r="F883" s="20"/>
      <c r="G883" s="20">
        <v>0</v>
      </c>
      <c r="H883" s="20"/>
      <c r="I883" s="20"/>
      <c r="J883" s="20"/>
      <c r="K883" s="20"/>
      <c r="L883" s="20"/>
      <c r="M883" s="23"/>
      <c r="N883" s="20"/>
      <c r="O883" s="84"/>
      <c r="Q883" s="100"/>
      <c r="R883" s="100"/>
    </row>
    <row r="884" spans="1:18" s="17" customFormat="1" ht="18.75" customHeight="1" x14ac:dyDescent="0.25">
      <c r="A884" s="24" t="s">
        <v>1521</v>
      </c>
      <c r="B884" s="25" t="s">
        <v>1522</v>
      </c>
      <c r="C884" s="26">
        <v>400</v>
      </c>
      <c r="D884" s="27">
        <v>220</v>
      </c>
      <c r="E884" s="28">
        <f t="shared" si="37"/>
        <v>0.55000000000000004</v>
      </c>
      <c r="F884" s="28">
        <v>0.03</v>
      </c>
      <c r="G884" s="30">
        <v>412</v>
      </c>
      <c r="H884" s="31">
        <f t="shared" si="38"/>
        <v>226.60000000000002</v>
      </c>
      <c r="I884" s="31"/>
      <c r="J884" s="29">
        <v>0.03</v>
      </c>
      <c r="K884" s="32">
        <v>424</v>
      </c>
      <c r="L884" s="32">
        <v>233</v>
      </c>
      <c r="M884" s="24"/>
      <c r="N884" s="32">
        <v>457.92</v>
      </c>
      <c r="O884" s="32">
        <v>206.06400000000002</v>
      </c>
      <c r="Q884" s="100"/>
      <c r="R884" s="100"/>
    </row>
    <row r="885" spans="1:18" s="17" customFormat="1" ht="18.75" customHeight="1" x14ac:dyDescent="0.25">
      <c r="A885" s="43" t="s">
        <v>1523</v>
      </c>
      <c r="B885" s="44" t="s">
        <v>1524</v>
      </c>
      <c r="C885" s="36">
        <v>932</v>
      </c>
      <c r="D885" s="37">
        <v>513</v>
      </c>
      <c r="E885" s="38">
        <f t="shared" si="37"/>
        <v>0.55042918454935619</v>
      </c>
      <c r="F885" s="45">
        <v>0.03</v>
      </c>
      <c r="G885" s="40">
        <v>960</v>
      </c>
      <c r="H885" s="41">
        <f t="shared" si="38"/>
        <v>528.41201716738192</v>
      </c>
      <c r="I885" s="41"/>
      <c r="J885" s="39">
        <v>0.03</v>
      </c>
      <c r="K885" s="42">
        <v>989</v>
      </c>
      <c r="L885" s="42">
        <v>544</v>
      </c>
      <c r="M885" s="43"/>
      <c r="N885" s="42">
        <v>1068.1200000000001</v>
      </c>
      <c r="O885" s="42">
        <v>480.65400000000005</v>
      </c>
      <c r="Q885" s="100"/>
      <c r="R885" s="100"/>
    </row>
    <row r="886" spans="1:18" s="17" customFormat="1" ht="18.75" customHeight="1" x14ac:dyDescent="0.25">
      <c r="A886" s="24" t="s">
        <v>1525</v>
      </c>
      <c r="B886" s="25" t="s">
        <v>1526</v>
      </c>
      <c r="C886" s="26">
        <v>1399</v>
      </c>
      <c r="D886" s="27">
        <v>770</v>
      </c>
      <c r="E886" s="28">
        <f t="shared" si="37"/>
        <v>0.55039313795568268</v>
      </c>
      <c r="F886" s="28">
        <v>0.03</v>
      </c>
      <c r="G886" s="30">
        <v>1441</v>
      </c>
      <c r="H886" s="31">
        <f t="shared" si="38"/>
        <v>793.11651179413877</v>
      </c>
      <c r="I886" s="31"/>
      <c r="J886" s="29">
        <v>0.03</v>
      </c>
      <c r="K886" s="32">
        <v>1484</v>
      </c>
      <c r="L886" s="32">
        <v>817</v>
      </c>
      <c r="M886" s="24"/>
      <c r="N886" s="32">
        <v>1602.72</v>
      </c>
      <c r="O886" s="32">
        <v>721.22400000000005</v>
      </c>
      <c r="Q886" s="100"/>
      <c r="R886" s="100"/>
    </row>
    <row r="887" spans="1:18" s="17" customFormat="1" ht="18.75" customHeight="1" x14ac:dyDescent="0.25">
      <c r="A887" s="84" t="s">
        <v>1527</v>
      </c>
      <c r="B887" s="51"/>
      <c r="C887" s="51"/>
      <c r="D887" s="20"/>
      <c r="E887" s="20"/>
      <c r="F887" s="20"/>
      <c r="G887" s="20">
        <v>0</v>
      </c>
      <c r="H887" s="20"/>
      <c r="I887" s="20"/>
      <c r="J887" s="20"/>
      <c r="K887" s="20"/>
      <c r="L887" s="20"/>
      <c r="M887" s="23"/>
      <c r="N887" s="20"/>
      <c r="O887" s="84"/>
      <c r="Q887" s="100"/>
      <c r="R887" s="100"/>
    </row>
    <row r="888" spans="1:18" s="17" customFormat="1" ht="18.75" customHeight="1" x14ac:dyDescent="0.25">
      <c r="A888" s="43" t="s">
        <v>1528</v>
      </c>
      <c r="B888" s="44" t="s">
        <v>1529</v>
      </c>
      <c r="C888" s="36">
        <v>6506</v>
      </c>
      <c r="D888" s="37">
        <v>2559</v>
      </c>
      <c r="E888" s="38">
        <f t="shared" si="37"/>
        <v>0.39332923455272056</v>
      </c>
      <c r="F888" s="119"/>
      <c r="G888" s="40">
        <v>6506</v>
      </c>
      <c r="H888" s="41">
        <f t="shared" si="38"/>
        <v>2559</v>
      </c>
      <c r="I888" s="41"/>
      <c r="J888" s="39"/>
      <c r="K888" s="42">
        <v>6506</v>
      </c>
      <c r="L888" s="42">
        <v>2559</v>
      </c>
      <c r="M888" s="43"/>
      <c r="N888" s="42">
        <v>6490.05</v>
      </c>
      <c r="O888" s="42">
        <v>2920.5225</v>
      </c>
      <c r="P888" s="33"/>
      <c r="Q888" s="100"/>
      <c r="R888" s="100"/>
    </row>
    <row r="889" spans="1:18" s="17" customFormat="1" ht="18.75" customHeight="1" x14ac:dyDescent="0.25">
      <c r="A889" s="24" t="s">
        <v>1530</v>
      </c>
      <c r="B889" s="25" t="s">
        <v>1531</v>
      </c>
      <c r="C889" s="26">
        <v>11066</v>
      </c>
      <c r="D889" s="27">
        <v>6087</v>
      </c>
      <c r="E889" s="28">
        <f t="shared" si="37"/>
        <v>0.55006325682270019</v>
      </c>
      <c r="F889" s="116">
        <v>1.4999999999999999E-2</v>
      </c>
      <c r="G889" s="30">
        <v>11232</v>
      </c>
      <c r="H889" s="31">
        <f t="shared" si="38"/>
        <v>6178.3105006325686</v>
      </c>
      <c r="I889" s="31"/>
      <c r="J889" s="29">
        <v>0.03</v>
      </c>
      <c r="K889" s="32">
        <v>11569</v>
      </c>
      <c r="L889" s="32">
        <v>6364</v>
      </c>
      <c r="M889" s="24"/>
      <c r="N889" s="32">
        <v>12494.52</v>
      </c>
      <c r="O889" s="32">
        <v>5622.5340000000006</v>
      </c>
      <c r="Q889" s="100"/>
      <c r="R889" s="100"/>
    </row>
    <row r="890" spans="1:18" s="17" customFormat="1" ht="18.75" customHeight="1" x14ac:dyDescent="0.25">
      <c r="A890" s="43" t="s">
        <v>1532</v>
      </c>
      <c r="B890" s="44" t="s">
        <v>1533</v>
      </c>
      <c r="C890" s="36">
        <v>8041</v>
      </c>
      <c r="D890" s="37">
        <v>3163</v>
      </c>
      <c r="E890" s="38">
        <f t="shared" si="37"/>
        <v>0.39335903494590224</v>
      </c>
      <c r="F890" s="119"/>
      <c r="G890" s="40">
        <v>8041</v>
      </c>
      <c r="H890" s="41">
        <f t="shared" si="38"/>
        <v>3163</v>
      </c>
      <c r="I890" s="41"/>
      <c r="J890" s="39"/>
      <c r="K890" s="42">
        <v>8041</v>
      </c>
      <c r="L890" s="42">
        <v>3163</v>
      </c>
      <c r="M890" s="43"/>
      <c r="N890" s="42">
        <v>8020.9500000000007</v>
      </c>
      <c r="O890" s="42">
        <v>3609.4275000000002</v>
      </c>
      <c r="P890" s="33"/>
      <c r="Q890" s="100"/>
      <c r="R890" s="100"/>
    </row>
    <row r="891" spans="1:18" s="17" customFormat="1" ht="18.75" customHeight="1" x14ac:dyDescent="0.25">
      <c r="A891" s="24" t="s">
        <v>1534</v>
      </c>
      <c r="B891" s="25" t="s">
        <v>1535</v>
      </c>
      <c r="C891" s="26">
        <v>16594</v>
      </c>
      <c r="D891" s="27">
        <v>9127</v>
      </c>
      <c r="E891" s="28">
        <f t="shared" si="37"/>
        <v>0.55001807882367115</v>
      </c>
      <c r="F891" s="116">
        <v>1.4999999999999999E-2</v>
      </c>
      <c r="G891" s="30">
        <v>16843</v>
      </c>
      <c r="H891" s="31">
        <f t="shared" si="38"/>
        <v>9263.9545016270931</v>
      </c>
      <c r="I891" s="31"/>
      <c r="J891" s="29">
        <v>0.03</v>
      </c>
      <c r="K891" s="32">
        <v>17348</v>
      </c>
      <c r="L891" s="32">
        <v>9542</v>
      </c>
      <c r="M891" s="24"/>
      <c r="N891" s="32">
        <v>18735.84</v>
      </c>
      <c r="O891" s="32">
        <v>8431.1280000000006</v>
      </c>
      <c r="Q891" s="100"/>
      <c r="R891" s="100"/>
    </row>
    <row r="892" spans="1:18" s="17" customFormat="1" ht="18.75" customHeight="1" x14ac:dyDescent="0.25">
      <c r="A892" s="43" t="s">
        <v>1536</v>
      </c>
      <c r="B892" s="44" t="s">
        <v>1537</v>
      </c>
      <c r="C892" s="36">
        <v>20909</v>
      </c>
      <c r="D892" s="37">
        <v>11500</v>
      </c>
      <c r="E892" s="38">
        <f t="shared" si="37"/>
        <v>0.55000239131474482</v>
      </c>
      <c r="F892" s="119">
        <v>1.4999999999999999E-2</v>
      </c>
      <c r="G892" s="40">
        <v>21223</v>
      </c>
      <c r="H892" s="41">
        <f t="shared" si="38"/>
        <v>11672.700750872829</v>
      </c>
      <c r="I892" s="41"/>
      <c r="J892" s="39">
        <v>0.03</v>
      </c>
      <c r="K892" s="42">
        <v>21860</v>
      </c>
      <c r="L892" s="42">
        <v>12023</v>
      </c>
      <c r="M892" s="43"/>
      <c r="N892" s="42">
        <v>23608.800000000003</v>
      </c>
      <c r="O892" s="42">
        <v>10623.960000000001</v>
      </c>
      <c r="Q892" s="100"/>
      <c r="R892" s="100"/>
    </row>
    <row r="893" spans="1:18" s="17" customFormat="1" ht="18.75" customHeight="1" x14ac:dyDescent="0.25">
      <c r="A893" s="24" t="s">
        <v>1538</v>
      </c>
      <c r="B893" s="25" t="s">
        <v>1539</v>
      </c>
      <c r="C893" s="26">
        <v>27101</v>
      </c>
      <c r="D893" s="27">
        <v>14906</v>
      </c>
      <c r="E893" s="28">
        <f t="shared" si="37"/>
        <v>0.55001660455333756</v>
      </c>
      <c r="F893" s="116">
        <v>1.4999999999999999E-2</v>
      </c>
      <c r="G893" s="30">
        <v>27508</v>
      </c>
      <c r="H893" s="31">
        <f t="shared" si="38"/>
        <v>15129.856758053209</v>
      </c>
      <c r="I893" s="31"/>
      <c r="J893" s="29">
        <v>0.03</v>
      </c>
      <c r="K893" s="32">
        <v>28333</v>
      </c>
      <c r="L893" s="32">
        <v>15584</v>
      </c>
      <c r="M893" s="24"/>
      <c r="N893" s="32">
        <v>30599.640000000003</v>
      </c>
      <c r="O893" s="32">
        <v>13769.838000000002</v>
      </c>
      <c r="Q893" s="100"/>
      <c r="R893" s="100"/>
    </row>
    <row r="894" spans="1:18" s="17" customFormat="1" ht="18.75" customHeight="1" x14ac:dyDescent="0.25">
      <c r="A894" s="84" t="s">
        <v>1540</v>
      </c>
      <c r="B894" s="51"/>
      <c r="C894" s="51"/>
      <c r="D894" s="20"/>
      <c r="E894" s="20"/>
      <c r="F894" s="20"/>
      <c r="G894" s="20">
        <v>0</v>
      </c>
      <c r="H894" s="20"/>
      <c r="I894" s="20"/>
      <c r="J894" s="20"/>
      <c r="K894" s="20"/>
      <c r="L894" s="20"/>
      <c r="M894" s="23"/>
      <c r="N894" s="20"/>
      <c r="O894" s="84"/>
      <c r="Q894" s="100"/>
      <c r="R894" s="100"/>
    </row>
    <row r="895" spans="1:18" s="17" customFormat="1" ht="18.75" customHeight="1" x14ac:dyDescent="0.25">
      <c r="A895" s="43" t="s">
        <v>1541</v>
      </c>
      <c r="B895" s="44" t="s">
        <v>1542</v>
      </c>
      <c r="C895" s="36">
        <v>2337</v>
      </c>
      <c r="D895" s="37">
        <v>1286</v>
      </c>
      <c r="E895" s="38">
        <f t="shared" si="37"/>
        <v>0.55027813436029094</v>
      </c>
      <c r="F895" s="119">
        <v>1.4999999999999999E-2</v>
      </c>
      <c r="G895" s="40">
        <v>2372</v>
      </c>
      <c r="H895" s="41">
        <f t="shared" si="38"/>
        <v>1305.2597347026101</v>
      </c>
      <c r="I895" s="41"/>
      <c r="J895" s="39">
        <v>0.03</v>
      </c>
      <c r="K895" s="42">
        <v>2443</v>
      </c>
      <c r="L895" s="42">
        <v>1344</v>
      </c>
      <c r="M895" s="43"/>
      <c r="N895" s="42">
        <v>2711.73</v>
      </c>
      <c r="O895" s="42">
        <v>1220.2785000000001</v>
      </c>
      <c r="Q895" s="100"/>
      <c r="R895" s="100"/>
    </row>
    <row r="896" spans="1:18" s="17" customFormat="1" ht="18.75" customHeight="1" x14ac:dyDescent="0.25">
      <c r="A896" s="24" t="s">
        <v>1543</v>
      </c>
      <c r="B896" s="25" t="s">
        <v>1544</v>
      </c>
      <c r="C896" s="26">
        <v>3189</v>
      </c>
      <c r="D896" s="27">
        <v>1754</v>
      </c>
      <c r="E896" s="28">
        <f t="shared" si="37"/>
        <v>0.55001567889620573</v>
      </c>
      <c r="F896" s="116">
        <v>1.4999999999999999E-2</v>
      </c>
      <c r="G896" s="30">
        <v>3237</v>
      </c>
      <c r="H896" s="31">
        <f t="shared" si="38"/>
        <v>1780.4007525870179</v>
      </c>
      <c r="I896" s="31"/>
      <c r="J896" s="29">
        <v>0.03</v>
      </c>
      <c r="K896" s="32">
        <v>3334</v>
      </c>
      <c r="L896" s="32">
        <v>1834</v>
      </c>
      <c r="M896" s="24"/>
      <c r="N896" s="32">
        <v>3700.7400000000002</v>
      </c>
      <c r="O896" s="32">
        <v>1665.3330000000001</v>
      </c>
      <c r="Q896" s="100"/>
      <c r="R896" s="100"/>
    </row>
    <row r="897" spans="1:18" s="17" customFormat="1" ht="18.75" customHeight="1" x14ac:dyDescent="0.25">
      <c r="A897" s="43" t="s">
        <v>1545</v>
      </c>
      <c r="B897" s="44" t="s">
        <v>1546</v>
      </c>
      <c r="C897" s="36">
        <v>3544</v>
      </c>
      <c r="D897" s="37">
        <v>1950</v>
      </c>
      <c r="E897" s="38">
        <f t="shared" si="37"/>
        <v>0.55022573363431149</v>
      </c>
      <c r="F897" s="119">
        <v>1.4999999999999999E-2</v>
      </c>
      <c r="G897" s="40">
        <v>3597</v>
      </c>
      <c r="H897" s="41">
        <f t="shared" si="38"/>
        <v>1979.1619638826185</v>
      </c>
      <c r="I897" s="41"/>
      <c r="J897" s="39">
        <v>0.03</v>
      </c>
      <c r="K897" s="42">
        <v>3705</v>
      </c>
      <c r="L897" s="42">
        <v>2039</v>
      </c>
      <c r="M897" s="43"/>
      <c r="N897" s="42">
        <v>4112.55</v>
      </c>
      <c r="O897" s="42">
        <v>1850.6475</v>
      </c>
      <c r="Q897" s="100"/>
      <c r="R897" s="100"/>
    </row>
    <row r="898" spans="1:18" s="17" customFormat="1" ht="18.75" customHeight="1" x14ac:dyDescent="0.25">
      <c r="A898" s="24" t="s">
        <v>1547</v>
      </c>
      <c r="B898" s="25" t="s">
        <v>1548</v>
      </c>
      <c r="C898" s="26">
        <v>4907</v>
      </c>
      <c r="D898" s="27">
        <v>2699</v>
      </c>
      <c r="E898" s="28">
        <f t="shared" si="37"/>
        <v>0.55003056857550436</v>
      </c>
      <c r="F898" s="116">
        <v>1.4999999999999999E-2</v>
      </c>
      <c r="G898" s="30">
        <v>4981</v>
      </c>
      <c r="H898" s="31">
        <f t="shared" si="38"/>
        <v>2739.7022620745875</v>
      </c>
      <c r="I898" s="31"/>
      <c r="J898" s="29">
        <v>0.03</v>
      </c>
      <c r="K898" s="32">
        <v>5130</v>
      </c>
      <c r="L898" s="32">
        <v>2822</v>
      </c>
      <c r="M898" s="24"/>
      <c r="N898" s="32">
        <v>5694.3</v>
      </c>
      <c r="O898" s="32">
        <v>2562.4349999999999</v>
      </c>
      <c r="Q898" s="100"/>
      <c r="R898" s="100"/>
    </row>
    <row r="899" spans="1:18" s="17" customFormat="1" ht="18.75" customHeight="1" x14ac:dyDescent="0.25">
      <c r="A899" s="43" t="s">
        <v>1549</v>
      </c>
      <c r="B899" s="44" t="s">
        <v>1550</v>
      </c>
      <c r="C899" s="36">
        <v>5315</v>
      </c>
      <c r="D899" s="37">
        <v>2924</v>
      </c>
      <c r="E899" s="38">
        <f t="shared" si="37"/>
        <v>0.55014111006585131</v>
      </c>
      <c r="F899" s="119">
        <v>1.4999999999999999E-2</v>
      </c>
      <c r="G899" s="40">
        <v>5395</v>
      </c>
      <c r="H899" s="41">
        <f t="shared" si="38"/>
        <v>2968.0112888052677</v>
      </c>
      <c r="I899" s="41"/>
      <c r="J899" s="39">
        <v>0.03</v>
      </c>
      <c r="K899" s="42">
        <v>5557</v>
      </c>
      <c r="L899" s="42">
        <v>3057</v>
      </c>
      <c r="M899" s="43"/>
      <c r="N899" s="42">
        <v>5834.85</v>
      </c>
      <c r="O899" s="42">
        <v>2625.6825000000003</v>
      </c>
      <c r="P899" s="33"/>
      <c r="Q899" s="100"/>
      <c r="R899" s="100"/>
    </row>
    <row r="900" spans="1:18" s="17" customFormat="1" ht="18.75" customHeight="1" x14ac:dyDescent="0.25">
      <c r="A900" s="24" t="s">
        <v>1551</v>
      </c>
      <c r="B900" s="25" t="s">
        <v>1552</v>
      </c>
      <c r="C900" s="26">
        <v>6216</v>
      </c>
      <c r="D900" s="27">
        <v>3419</v>
      </c>
      <c r="E900" s="28">
        <f t="shared" si="37"/>
        <v>0.55003217503217505</v>
      </c>
      <c r="F900" s="116">
        <v>1.4999999999999999E-2</v>
      </c>
      <c r="G900" s="30">
        <v>6309</v>
      </c>
      <c r="H900" s="31">
        <f t="shared" si="38"/>
        <v>3470.1529922779923</v>
      </c>
      <c r="I900" s="31"/>
      <c r="J900" s="29">
        <v>0.03</v>
      </c>
      <c r="K900" s="32">
        <v>6498</v>
      </c>
      <c r="L900" s="32">
        <v>3574</v>
      </c>
      <c r="M900" s="24"/>
      <c r="N900" s="32">
        <v>7212.7800000000007</v>
      </c>
      <c r="O900" s="32">
        <v>3245.7510000000002</v>
      </c>
      <c r="Q900" s="100"/>
      <c r="R900" s="100"/>
    </row>
    <row r="901" spans="1:18" s="17" customFormat="1" ht="18.75" customHeight="1" x14ac:dyDescent="0.25">
      <c r="A901" s="43" t="s">
        <v>1553</v>
      </c>
      <c r="B901" s="44" t="s">
        <v>1554</v>
      </c>
      <c r="C901" s="36">
        <v>6918</v>
      </c>
      <c r="D901" s="37">
        <v>3805</v>
      </c>
      <c r="E901" s="38">
        <f t="shared" si="37"/>
        <v>0.55001445504481061</v>
      </c>
      <c r="F901" s="119">
        <v>1.4999999999999999E-2</v>
      </c>
      <c r="G901" s="40">
        <v>7022</v>
      </c>
      <c r="H901" s="41">
        <f t="shared" si="38"/>
        <v>3862.2015033246603</v>
      </c>
      <c r="I901" s="41"/>
      <c r="J901" s="39">
        <v>0.03</v>
      </c>
      <c r="K901" s="42">
        <v>7233</v>
      </c>
      <c r="L901" s="42">
        <v>3978</v>
      </c>
      <c r="M901" s="43"/>
      <c r="N901" s="42">
        <v>7594.6500000000005</v>
      </c>
      <c r="O901" s="42">
        <v>3417.5925000000002</v>
      </c>
      <c r="Q901" s="100"/>
      <c r="R901" s="100"/>
    </row>
    <row r="902" spans="1:18" s="17" customFormat="1" ht="18.75" customHeight="1" x14ac:dyDescent="0.25">
      <c r="A902" s="24" t="s">
        <v>1555</v>
      </c>
      <c r="B902" s="25" t="s">
        <v>1556</v>
      </c>
      <c r="C902" s="26">
        <v>9462</v>
      </c>
      <c r="D902" s="27">
        <v>5205</v>
      </c>
      <c r="E902" s="28">
        <f t="shared" si="37"/>
        <v>0.55009511731135063</v>
      </c>
      <c r="F902" s="116">
        <v>1.4999999999999999E-2</v>
      </c>
      <c r="G902" s="30">
        <v>9604</v>
      </c>
      <c r="H902" s="31">
        <f t="shared" si="38"/>
        <v>5283.1135066582119</v>
      </c>
      <c r="I902" s="31"/>
      <c r="J902" s="29">
        <v>0.03</v>
      </c>
      <c r="K902" s="32">
        <v>9892</v>
      </c>
      <c r="L902" s="32">
        <v>5442</v>
      </c>
      <c r="M902" s="24"/>
      <c r="N902" s="32">
        <v>10980.12</v>
      </c>
      <c r="O902" s="32">
        <v>4941.0540000000001</v>
      </c>
      <c r="Q902" s="100"/>
      <c r="R902" s="100"/>
    </row>
    <row r="903" spans="1:18" s="17" customFormat="1" ht="18.75" customHeight="1" x14ac:dyDescent="0.25">
      <c r="A903" s="43" t="s">
        <v>1557</v>
      </c>
      <c r="B903" s="44" t="s">
        <v>1558</v>
      </c>
      <c r="C903" s="36">
        <v>11162</v>
      </c>
      <c r="D903" s="37">
        <v>6140</v>
      </c>
      <c r="E903" s="38">
        <f t="shared" si="37"/>
        <v>0.55008063071134206</v>
      </c>
      <c r="F903" s="119">
        <v>1.4999999999999999E-2</v>
      </c>
      <c r="G903" s="40">
        <v>11329</v>
      </c>
      <c r="H903" s="41">
        <f t="shared" si="38"/>
        <v>6231.8634653287945</v>
      </c>
      <c r="I903" s="41"/>
      <c r="J903" s="39">
        <v>0.03</v>
      </c>
      <c r="K903" s="42">
        <v>11669</v>
      </c>
      <c r="L903" s="42">
        <v>6419</v>
      </c>
      <c r="M903" s="43"/>
      <c r="N903" s="42">
        <v>12952.590000000002</v>
      </c>
      <c r="O903" s="42">
        <v>5828.665500000001</v>
      </c>
      <c r="Q903" s="100"/>
      <c r="R903" s="100"/>
    </row>
    <row r="904" spans="1:18" s="17" customFormat="1" ht="18.75" customHeight="1" x14ac:dyDescent="0.25">
      <c r="A904" s="84" t="s">
        <v>1559</v>
      </c>
      <c r="B904" s="51"/>
      <c r="C904" s="51"/>
      <c r="D904" s="20"/>
      <c r="E904" s="20"/>
      <c r="F904" s="20"/>
      <c r="G904" s="20">
        <v>0</v>
      </c>
      <c r="H904" s="20"/>
      <c r="I904" s="20"/>
      <c r="J904" s="20"/>
      <c r="K904" s="20"/>
      <c r="L904" s="20"/>
      <c r="M904" s="23"/>
      <c r="N904" s="20"/>
      <c r="O904" s="84"/>
      <c r="Q904" s="100"/>
      <c r="R904" s="100"/>
    </row>
    <row r="905" spans="1:18" s="17" customFormat="1" ht="18.75" customHeight="1" x14ac:dyDescent="0.25">
      <c r="A905" s="24" t="s">
        <v>1560</v>
      </c>
      <c r="B905" s="25" t="s">
        <v>1561</v>
      </c>
      <c r="C905" s="26">
        <v>5033</v>
      </c>
      <c r="D905" s="27">
        <v>2769</v>
      </c>
      <c r="E905" s="28">
        <f t="shared" ref="E905:E1012" si="39">+D905/C905</f>
        <v>0.5501688853566461</v>
      </c>
      <c r="F905" s="116">
        <v>1.4999999999999999E-2</v>
      </c>
      <c r="G905" s="30">
        <v>5108</v>
      </c>
      <c r="H905" s="31">
        <f t="shared" ref="H905:H1012" si="40">+G905*E905</f>
        <v>2810.2626664017484</v>
      </c>
      <c r="I905" s="31"/>
      <c r="J905" s="29">
        <v>0.03</v>
      </c>
      <c r="K905" s="32">
        <v>5261</v>
      </c>
      <c r="L905" s="32">
        <v>2894</v>
      </c>
      <c r="M905" s="24"/>
      <c r="N905" s="32">
        <v>5839.7100000000009</v>
      </c>
      <c r="O905" s="32">
        <v>2627.8695000000007</v>
      </c>
      <c r="Q905" s="100"/>
      <c r="R905" s="100"/>
    </row>
    <row r="906" spans="1:18" s="17" customFormat="1" ht="18.75" customHeight="1" x14ac:dyDescent="0.25">
      <c r="A906" s="43" t="s">
        <v>1562</v>
      </c>
      <c r="B906" s="44" t="s">
        <v>1563</v>
      </c>
      <c r="C906" s="36">
        <v>7841</v>
      </c>
      <c r="D906" s="54">
        <v>4313</v>
      </c>
      <c r="E906" s="38">
        <f t="shared" si="39"/>
        <v>0.5500573906389491</v>
      </c>
      <c r="F906" s="119">
        <v>1.4999999999999999E-2</v>
      </c>
      <c r="G906" s="40">
        <v>7959</v>
      </c>
      <c r="H906" s="41">
        <f t="shared" si="40"/>
        <v>4377.9067720953963</v>
      </c>
      <c r="I906" s="41"/>
      <c r="J906" s="39">
        <v>0.03</v>
      </c>
      <c r="K906" s="42">
        <v>8198</v>
      </c>
      <c r="L906" s="42">
        <v>4509</v>
      </c>
      <c r="M906" s="43"/>
      <c r="N906" s="42">
        <v>9099.7800000000007</v>
      </c>
      <c r="O906" s="42">
        <v>4094.9010000000003</v>
      </c>
      <c r="Q906" s="100"/>
      <c r="R906" s="100"/>
    </row>
    <row r="907" spans="1:18" s="17" customFormat="1" ht="18.75" customHeight="1" x14ac:dyDescent="0.25">
      <c r="A907" s="24" t="s">
        <v>1564</v>
      </c>
      <c r="B907" s="25" t="s">
        <v>1565</v>
      </c>
      <c r="C907" s="26">
        <v>10897</v>
      </c>
      <c r="D907" s="27">
        <v>5994</v>
      </c>
      <c r="E907" s="28">
        <f t="shared" si="39"/>
        <v>0.55005964944480135</v>
      </c>
      <c r="F907" s="116">
        <v>1.4999999999999999E-2</v>
      </c>
      <c r="G907" s="30">
        <v>11060</v>
      </c>
      <c r="H907" s="31">
        <f t="shared" si="40"/>
        <v>6083.6597228595028</v>
      </c>
      <c r="I907" s="31"/>
      <c r="J907" s="29">
        <v>0.03</v>
      </c>
      <c r="K907" s="32">
        <v>11392</v>
      </c>
      <c r="L907" s="32">
        <v>6266</v>
      </c>
      <c r="M907" s="24"/>
      <c r="N907" s="32">
        <v>12645.12</v>
      </c>
      <c r="O907" s="32">
        <v>5690.3040000000001</v>
      </c>
      <c r="Q907" s="100"/>
      <c r="R907" s="100"/>
    </row>
    <row r="908" spans="1:18" s="17" customFormat="1" ht="18.75" customHeight="1" x14ac:dyDescent="0.25">
      <c r="A908" s="43" t="s">
        <v>1566</v>
      </c>
      <c r="B908" s="44" t="s">
        <v>1567</v>
      </c>
      <c r="C908" s="36">
        <v>14077</v>
      </c>
      <c r="D908" s="54">
        <v>7743</v>
      </c>
      <c r="E908" s="38">
        <f t="shared" si="39"/>
        <v>0.55004617461106775</v>
      </c>
      <c r="F908" s="119">
        <v>1.4999999999999999E-2</v>
      </c>
      <c r="G908" s="40">
        <v>14288</v>
      </c>
      <c r="H908" s="41">
        <f t="shared" si="40"/>
        <v>7859.0597428429364</v>
      </c>
      <c r="I908" s="41"/>
      <c r="J908" s="39">
        <v>0.03</v>
      </c>
      <c r="K908" s="42">
        <v>14717</v>
      </c>
      <c r="L908" s="42">
        <v>8095</v>
      </c>
      <c r="M908" s="43"/>
      <c r="N908" s="42">
        <v>16335.87</v>
      </c>
      <c r="O908" s="42">
        <v>7351.1415000000006</v>
      </c>
      <c r="Q908" s="100"/>
      <c r="R908" s="100"/>
    </row>
    <row r="909" spans="1:18" s="17" customFormat="1" ht="18.75" customHeight="1" x14ac:dyDescent="0.25">
      <c r="A909" s="84" t="s">
        <v>1568</v>
      </c>
      <c r="B909" s="51"/>
      <c r="C909" s="51"/>
      <c r="D909" s="20"/>
      <c r="E909" s="20"/>
      <c r="F909" s="20"/>
      <c r="G909" s="20">
        <v>0</v>
      </c>
      <c r="H909" s="20"/>
      <c r="I909" s="20"/>
      <c r="J909" s="20"/>
      <c r="K909" s="20"/>
      <c r="L909" s="20"/>
      <c r="M909" s="23"/>
      <c r="N909" s="20"/>
      <c r="O909" s="84"/>
      <c r="Q909" s="100"/>
      <c r="R909" s="100"/>
    </row>
    <row r="910" spans="1:18" s="17" customFormat="1" ht="18.75" customHeight="1" x14ac:dyDescent="0.25">
      <c r="A910" s="24" t="s">
        <v>1569</v>
      </c>
      <c r="B910" s="25" t="s">
        <v>1570</v>
      </c>
      <c r="C910" s="26">
        <v>5474</v>
      </c>
      <c r="D910" s="27">
        <v>3011</v>
      </c>
      <c r="E910" s="28">
        <f t="shared" si="39"/>
        <v>0.55005480453050781</v>
      </c>
      <c r="F910" s="116">
        <v>1.4999999999999999E-2</v>
      </c>
      <c r="G910" s="30">
        <v>5556</v>
      </c>
      <c r="H910" s="31">
        <f t="shared" si="40"/>
        <v>3056.1044939715016</v>
      </c>
      <c r="I910" s="31"/>
      <c r="J910" s="29">
        <v>0.03</v>
      </c>
      <c r="K910" s="32">
        <v>5723</v>
      </c>
      <c r="L910" s="32">
        <v>3148</v>
      </c>
      <c r="M910" s="24"/>
      <c r="N910" s="32">
        <v>6295.3</v>
      </c>
      <c r="O910" s="32">
        <v>2832.8850000000002</v>
      </c>
      <c r="Q910" s="100"/>
      <c r="R910" s="100"/>
    </row>
    <row r="911" spans="1:18" s="17" customFormat="1" ht="18.75" customHeight="1" x14ac:dyDescent="0.25">
      <c r="A911" s="43" t="s">
        <v>1571</v>
      </c>
      <c r="B911" s="44" t="s">
        <v>1572</v>
      </c>
      <c r="C911" s="36">
        <v>7842</v>
      </c>
      <c r="D911" s="37">
        <v>4314</v>
      </c>
      <c r="E911" s="38">
        <f t="shared" si="39"/>
        <v>0.55011476664116299</v>
      </c>
      <c r="F911" s="119">
        <v>1.4999999999999999E-2</v>
      </c>
      <c r="G911" s="40">
        <v>7960</v>
      </c>
      <c r="H911" s="41">
        <f t="shared" si="40"/>
        <v>4378.913542463657</v>
      </c>
      <c r="I911" s="41"/>
      <c r="J911" s="39">
        <v>0.03</v>
      </c>
      <c r="K911" s="42">
        <v>8199</v>
      </c>
      <c r="L911" s="42">
        <v>4510</v>
      </c>
      <c r="M911" s="43"/>
      <c r="N911" s="42">
        <v>9018.9000000000015</v>
      </c>
      <c r="O911" s="42">
        <v>4058.5050000000006</v>
      </c>
      <c r="Q911" s="100"/>
      <c r="R911" s="100"/>
    </row>
    <row r="912" spans="1:18" s="17" customFormat="1" ht="18.75" customHeight="1" x14ac:dyDescent="0.25">
      <c r="A912" s="24" t="s">
        <v>1573</v>
      </c>
      <c r="B912" s="25" t="s">
        <v>1574</v>
      </c>
      <c r="C912" s="26">
        <v>10228</v>
      </c>
      <c r="D912" s="27">
        <v>5626</v>
      </c>
      <c r="E912" s="28">
        <f t="shared" si="39"/>
        <v>0.55005866249511148</v>
      </c>
      <c r="F912" s="116">
        <v>1.4999999999999999E-2</v>
      </c>
      <c r="G912" s="30">
        <v>10381</v>
      </c>
      <c r="H912" s="31">
        <f t="shared" si="40"/>
        <v>5710.1589753617527</v>
      </c>
      <c r="I912" s="31"/>
      <c r="J912" s="29">
        <v>0.03</v>
      </c>
      <c r="K912" s="32">
        <v>10692</v>
      </c>
      <c r="L912" s="32">
        <v>5881</v>
      </c>
      <c r="M912" s="24"/>
      <c r="N912" s="32">
        <v>11761.2</v>
      </c>
      <c r="O912" s="32">
        <v>5292.5400000000009</v>
      </c>
      <c r="Q912" s="100"/>
      <c r="R912" s="100"/>
    </row>
    <row r="913" spans="1:18" s="17" customFormat="1" ht="18.75" customHeight="1" x14ac:dyDescent="0.25">
      <c r="A913" s="84" t="s">
        <v>1575</v>
      </c>
      <c r="B913" s="51"/>
      <c r="C913" s="51"/>
      <c r="D913" s="20"/>
      <c r="E913" s="20"/>
      <c r="F913" s="20"/>
      <c r="G913" s="20">
        <v>0</v>
      </c>
      <c r="H913" s="20"/>
      <c r="I913" s="20"/>
      <c r="J913" s="20"/>
      <c r="K913" s="20"/>
      <c r="L913" s="20"/>
      <c r="M913" s="20"/>
      <c r="N913" s="20"/>
      <c r="O913" s="84"/>
      <c r="Q913" s="100"/>
      <c r="R913" s="100"/>
    </row>
    <row r="914" spans="1:18" s="17" customFormat="1" ht="18.75" customHeight="1" x14ac:dyDescent="0.25">
      <c r="A914" s="24" t="s">
        <v>1576</v>
      </c>
      <c r="B914" s="25" t="s">
        <v>1570</v>
      </c>
      <c r="C914" s="26">
        <v>6481</v>
      </c>
      <c r="D914" s="27">
        <v>3565</v>
      </c>
      <c r="E914" s="28">
        <f t="shared" si="39"/>
        <v>0.55006943372936279</v>
      </c>
      <c r="F914" s="116">
        <v>1.4999999999999999E-2</v>
      </c>
      <c r="G914" s="30">
        <v>6578</v>
      </c>
      <c r="H914" s="31">
        <f t="shared" si="40"/>
        <v>3618.3567350717485</v>
      </c>
      <c r="I914" s="31"/>
      <c r="J914" s="29">
        <v>0.03</v>
      </c>
      <c r="K914" s="32">
        <v>6775</v>
      </c>
      <c r="L914" s="32">
        <v>3727</v>
      </c>
      <c r="M914" s="24"/>
      <c r="N914" s="32">
        <v>7452.5000000000009</v>
      </c>
      <c r="O914" s="32">
        <v>3353.6250000000005</v>
      </c>
      <c r="Q914" s="100"/>
      <c r="R914" s="100"/>
    </row>
    <row r="915" spans="1:18" s="17" customFormat="1" ht="18.75" customHeight="1" x14ac:dyDescent="0.25">
      <c r="A915" s="43" t="s">
        <v>1577</v>
      </c>
      <c r="B915" s="44" t="s">
        <v>1578</v>
      </c>
      <c r="C915" s="36">
        <v>8807</v>
      </c>
      <c r="D915" s="37">
        <v>4844</v>
      </c>
      <c r="E915" s="38">
        <f t="shared" si="39"/>
        <v>0.55001703190643803</v>
      </c>
      <c r="F915" s="119">
        <v>1.4999999999999999E-2</v>
      </c>
      <c r="G915" s="40">
        <v>8939</v>
      </c>
      <c r="H915" s="41">
        <f t="shared" si="40"/>
        <v>4916.6022482116496</v>
      </c>
      <c r="I915" s="41"/>
      <c r="J915" s="39">
        <v>0.03</v>
      </c>
      <c r="K915" s="42">
        <v>9207</v>
      </c>
      <c r="L915" s="42">
        <v>5064</v>
      </c>
      <c r="M915" s="43"/>
      <c r="N915" s="42">
        <v>10127.700000000001</v>
      </c>
      <c r="O915" s="42">
        <v>4557.4650000000001</v>
      </c>
      <c r="Q915" s="100"/>
      <c r="R915" s="100"/>
    </row>
    <row r="916" spans="1:18" s="17" customFormat="1" ht="18.75" customHeight="1" x14ac:dyDescent="0.25">
      <c r="A916" s="24" t="s">
        <v>1579</v>
      </c>
      <c r="B916" s="25" t="s">
        <v>1580</v>
      </c>
      <c r="C916" s="26">
        <v>11324</v>
      </c>
      <c r="D916" s="27">
        <v>6229</v>
      </c>
      <c r="E916" s="28">
        <f t="shared" si="39"/>
        <v>0.5500706464146945</v>
      </c>
      <c r="F916" s="116">
        <v>1.4999999999999999E-2</v>
      </c>
      <c r="G916" s="30">
        <v>11494</v>
      </c>
      <c r="H916" s="31">
        <f t="shared" si="40"/>
        <v>6322.5120098904981</v>
      </c>
      <c r="I916" s="31"/>
      <c r="J916" s="29">
        <v>0.03</v>
      </c>
      <c r="K916" s="32">
        <v>11839</v>
      </c>
      <c r="L916" s="32">
        <v>6512</v>
      </c>
      <c r="M916" s="24"/>
      <c r="N916" s="32">
        <v>13022.900000000001</v>
      </c>
      <c r="O916" s="32">
        <v>5860.3050000000012</v>
      </c>
      <c r="Q916" s="100"/>
      <c r="R916" s="100"/>
    </row>
    <row r="917" spans="1:18" s="17" customFormat="1" ht="18.75" customHeight="1" x14ac:dyDescent="0.25">
      <c r="A917" s="43" t="s">
        <v>1581</v>
      </c>
      <c r="B917" s="44" t="s">
        <v>1582</v>
      </c>
      <c r="C917" s="36">
        <v>14041</v>
      </c>
      <c r="D917" s="37">
        <v>7723</v>
      </c>
      <c r="E917" s="38">
        <f t="shared" si="39"/>
        <v>0.55003204899935898</v>
      </c>
      <c r="F917" s="119">
        <v>1.4999999999999999E-2</v>
      </c>
      <c r="G917" s="40">
        <v>14252</v>
      </c>
      <c r="H917" s="41">
        <f t="shared" si="40"/>
        <v>7839.0567623388642</v>
      </c>
      <c r="I917" s="41"/>
      <c r="J917" s="39">
        <v>0.03</v>
      </c>
      <c r="K917" s="42">
        <v>14680</v>
      </c>
      <c r="L917" s="42">
        <v>8074</v>
      </c>
      <c r="M917" s="43"/>
      <c r="N917" s="42">
        <v>16148.000000000002</v>
      </c>
      <c r="O917" s="42">
        <v>7266.6000000000013</v>
      </c>
      <c r="Q917" s="100"/>
      <c r="R917" s="100"/>
    </row>
    <row r="918" spans="1:18" s="17" customFormat="1" ht="18.75" customHeight="1" x14ac:dyDescent="0.25">
      <c r="A918" s="24" t="s">
        <v>1583</v>
      </c>
      <c r="B918" s="25" t="s">
        <v>1584</v>
      </c>
      <c r="C918" s="26">
        <v>17499</v>
      </c>
      <c r="D918" s="27">
        <v>9625</v>
      </c>
      <c r="E918" s="28">
        <f t="shared" si="39"/>
        <v>0.55003143036744961</v>
      </c>
      <c r="F918" s="116">
        <v>1.4999999999999999E-2</v>
      </c>
      <c r="G918" s="30">
        <v>17761</v>
      </c>
      <c r="H918" s="31">
        <f t="shared" si="40"/>
        <v>9769.1082347562733</v>
      </c>
      <c r="I918" s="31"/>
      <c r="J918" s="29">
        <v>0.03</v>
      </c>
      <c r="K918" s="32">
        <v>18294</v>
      </c>
      <c r="L918" s="32">
        <v>10062</v>
      </c>
      <c r="M918" s="24"/>
      <c r="N918" s="32">
        <v>20123.400000000001</v>
      </c>
      <c r="O918" s="32">
        <v>9055.5300000000007</v>
      </c>
      <c r="Q918" s="100"/>
      <c r="R918" s="100"/>
    </row>
    <row r="919" spans="1:18" s="17" customFormat="1" ht="18.75" customHeight="1" x14ac:dyDescent="0.25">
      <c r="A919" s="84" t="s">
        <v>1585</v>
      </c>
      <c r="B919" s="51"/>
      <c r="C919" s="51"/>
      <c r="D919" s="20"/>
      <c r="E919" s="20"/>
      <c r="F919" s="20"/>
      <c r="G919" s="48">
        <v>0</v>
      </c>
      <c r="H919" s="49"/>
      <c r="I919" s="49"/>
      <c r="J919" s="136"/>
      <c r="K919" s="20"/>
      <c r="L919" s="20"/>
      <c r="M919" s="20"/>
      <c r="N919" s="20"/>
      <c r="O919" s="84"/>
      <c r="Q919" s="100"/>
      <c r="R919" s="100"/>
    </row>
    <row r="920" spans="1:18" s="17" customFormat="1" ht="18.75" customHeight="1" x14ac:dyDescent="0.25">
      <c r="A920" s="43" t="s">
        <v>1586</v>
      </c>
      <c r="B920" s="44" t="s">
        <v>1587</v>
      </c>
      <c r="C920" s="36">
        <v>7690</v>
      </c>
      <c r="D920" s="37">
        <v>3025</v>
      </c>
      <c r="E920" s="38">
        <f t="shared" si="39"/>
        <v>0.39336801040312092</v>
      </c>
      <c r="F920" s="119"/>
      <c r="G920" s="90">
        <v>7690</v>
      </c>
      <c r="H920" s="41">
        <f t="shared" si="40"/>
        <v>3025</v>
      </c>
      <c r="I920" s="41"/>
      <c r="J920" s="39"/>
      <c r="K920" s="42">
        <v>7690</v>
      </c>
      <c r="L920" s="42">
        <v>3025</v>
      </c>
      <c r="M920" s="43"/>
      <c r="N920" s="42">
        <v>7744.3600000000006</v>
      </c>
      <c r="O920" s="42">
        <v>3484.9620000000004</v>
      </c>
      <c r="P920" s="33"/>
      <c r="Q920" s="100"/>
      <c r="R920" s="100"/>
    </row>
    <row r="921" spans="1:18" s="17" customFormat="1" ht="18.75" customHeight="1" x14ac:dyDescent="0.25">
      <c r="A921" s="24" t="s">
        <v>1588</v>
      </c>
      <c r="B921" s="25" t="s">
        <v>1589</v>
      </c>
      <c r="C921" s="26">
        <v>8041</v>
      </c>
      <c r="D921" s="27">
        <v>3312</v>
      </c>
      <c r="E921" s="28">
        <f t="shared" si="39"/>
        <v>0.41188906852381546</v>
      </c>
      <c r="F921" s="116"/>
      <c r="G921" s="30">
        <v>8041</v>
      </c>
      <c r="H921" s="31">
        <f t="shared" si="40"/>
        <v>3312</v>
      </c>
      <c r="I921" s="31"/>
      <c r="J921" s="29"/>
      <c r="K921" s="32">
        <v>8041</v>
      </c>
      <c r="L921" s="32">
        <v>3312</v>
      </c>
      <c r="M921" s="24"/>
      <c r="N921" s="32">
        <v>8097.34</v>
      </c>
      <c r="O921" s="32">
        <v>3643.8030000000003</v>
      </c>
      <c r="P921" s="33"/>
      <c r="Q921" s="100"/>
      <c r="R921" s="100"/>
    </row>
    <row r="922" spans="1:18" s="17" customFormat="1" ht="18.75" customHeight="1" x14ac:dyDescent="0.25">
      <c r="A922" s="43" t="s">
        <v>1590</v>
      </c>
      <c r="B922" s="44" t="s">
        <v>1591</v>
      </c>
      <c r="C922" s="36">
        <v>10965</v>
      </c>
      <c r="D922" s="37">
        <v>4313</v>
      </c>
      <c r="E922" s="38">
        <f t="shared" si="39"/>
        <v>0.39334245326037393</v>
      </c>
      <c r="F922" s="119"/>
      <c r="G922" s="40">
        <v>10965</v>
      </c>
      <c r="H922" s="41">
        <f t="shared" si="40"/>
        <v>4313</v>
      </c>
      <c r="I922" s="41"/>
      <c r="J922" s="39"/>
      <c r="K922" s="42">
        <v>10965</v>
      </c>
      <c r="L922" s="42">
        <v>4313</v>
      </c>
      <c r="M922" s="43"/>
      <c r="N922" s="42">
        <v>11042.02</v>
      </c>
      <c r="O922" s="42">
        <v>4968.9090000000006</v>
      </c>
      <c r="P922" s="33"/>
      <c r="Q922" s="100"/>
      <c r="R922" s="100"/>
    </row>
    <row r="923" spans="1:18" s="17" customFormat="1" ht="18.75" customHeight="1" x14ac:dyDescent="0.25">
      <c r="A923" s="24" t="s">
        <v>1592</v>
      </c>
      <c r="B923" s="25" t="s">
        <v>1593</v>
      </c>
      <c r="C923" s="26">
        <v>19356</v>
      </c>
      <c r="D923" s="27">
        <v>10646</v>
      </c>
      <c r="E923" s="28">
        <f t="shared" si="39"/>
        <v>0.55001033271337052</v>
      </c>
      <c r="F923" s="116">
        <v>1.4999999999999999E-2</v>
      </c>
      <c r="G923" s="30">
        <v>19646</v>
      </c>
      <c r="H923" s="31">
        <f t="shared" si="40"/>
        <v>10805.502996486877</v>
      </c>
      <c r="I923" s="31"/>
      <c r="J923" s="29">
        <v>0.03</v>
      </c>
      <c r="K923" s="32">
        <v>20235</v>
      </c>
      <c r="L923" s="32">
        <v>11129</v>
      </c>
      <c r="M923" s="24"/>
      <c r="N923" s="32">
        <v>22258.5</v>
      </c>
      <c r="O923" s="32">
        <v>10016.325000000001</v>
      </c>
      <c r="Q923" s="100"/>
      <c r="R923" s="100"/>
    </row>
    <row r="924" spans="1:18" s="17" customFormat="1" ht="18.75" customHeight="1" x14ac:dyDescent="0.25">
      <c r="A924" s="43" t="s">
        <v>1594</v>
      </c>
      <c r="B924" s="44" t="s">
        <v>1595</v>
      </c>
      <c r="C924" s="36">
        <v>23489</v>
      </c>
      <c r="D924" s="37">
        <v>12919</v>
      </c>
      <c r="E924" s="38">
        <f t="shared" si="39"/>
        <v>0.55000212865596665</v>
      </c>
      <c r="F924" s="119">
        <v>1.4999999999999999E-2</v>
      </c>
      <c r="G924" s="40">
        <v>23841</v>
      </c>
      <c r="H924" s="41">
        <f t="shared" si="40"/>
        <v>13112.600749286901</v>
      </c>
      <c r="I924" s="41"/>
      <c r="J924" s="39">
        <v>0.03</v>
      </c>
      <c r="K924" s="42">
        <v>24556</v>
      </c>
      <c r="L924" s="42">
        <v>13506</v>
      </c>
      <c r="M924" s="43"/>
      <c r="N924" s="42">
        <v>27011.600000000002</v>
      </c>
      <c r="O924" s="42">
        <v>12155.220000000001</v>
      </c>
      <c r="Q924" s="100"/>
      <c r="R924" s="100"/>
    </row>
    <row r="925" spans="1:18" s="17" customFormat="1" ht="18.75" customHeight="1" x14ac:dyDescent="0.25">
      <c r="A925" s="84" t="s">
        <v>1596</v>
      </c>
      <c r="B925" s="51"/>
      <c r="C925" s="51"/>
      <c r="D925" s="20"/>
      <c r="E925" s="20"/>
      <c r="F925" s="20"/>
      <c r="G925" s="20">
        <v>0</v>
      </c>
      <c r="H925" s="20"/>
      <c r="I925" s="20"/>
      <c r="J925" s="20"/>
      <c r="K925" s="20"/>
      <c r="L925" s="20"/>
      <c r="M925" s="23"/>
      <c r="N925" s="20"/>
      <c r="O925" s="84"/>
      <c r="Q925" s="100"/>
      <c r="R925" s="100"/>
    </row>
    <row r="926" spans="1:18" s="17" customFormat="1" ht="18.75" customHeight="1" x14ac:dyDescent="0.25">
      <c r="A926" s="24" t="s">
        <v>1597</v>
      </c>
      <c r="B926" s="25" t="s">
        <v>1598</v>
      </c>
      <c r="C926" s="26">
        <v>14021</v>
      </c>
      <c r="D926" s="27">
        <v>7712</v>
      </c>
      <c r="E926" s="28">
        <f t="shared" ref="E926:E930" si="41">+D926/C926</f>
        <v>0.5500320947150702</v>
      </c>
      <c r="F926" s="116">
        <v>1.4999999999999999E-2</v>
      </c>
      <c r="G926" s="30">
        <v>14231</v>
      </c>
      <c r="H926" s="31">
        <f t="shared" ref="H926:H930" si="42">+G926*E926</f>
        <v>7827.5067398901638</v>
      </c>
      <c r="I926" s="31"/>
      <c r="J926" s="29">
        <v>0.03</v>
      </c>
      <c r="K926" s="32">
        <v>14658</v>
      </c>
      <c r="L926" s="32">
        <v>8062</v>
      </c>
      <c r="M926" s="24"/>
      <c r="N926" s="32">
        <v>16123.800000000001</v>
      </c>
      <c r="O926" s="32">
        <v>7255.7100000000009</v>
      </c>
      <c r="Q926" s="100"/>
      <c r="R926" s="100"/>
    </row>
    <row r="927" spans="1:18" s="17" customFormat="1" ht="18.75" customHeight="1" x14ac:dyDescent="0.25">
      <c r="A927" s="43" t="s">
        <v>1599</v>
      </c>
      <c r="B927" s="44" t="s">
        <v>1600</v>
      </c>
      <c r="C927" s="36">
        <v>18235</v>
      </c>
      <c r="D927" s="37">
        <v>10030</v>
      </c>
      <c r="E927" s="38">
        <f t="shared" si="41"/>
        <v>0.55004112969564023</v>
      </c>
      <c r="F927" s="119">
        <v>1.4999999999999999E-2</v>
      </c>
      <c r="G927" s="40">
        <v>18509</v>
      </c>
      <c r="H927" s="41">
        <f t="shared" si="42"/>
        <v>10180.711269536605</v>
      </c>
      <c r="I927" s="41"/>
      <c r="J927" s="39">
        <v>0.03</v>
      </c>
      <c r="K927" s="42">
        <v>19064</v>
      </c>
      <c r="L927" s="42">
        <v>10486</v>
      </c>
      <c r="M927" s="43"/>
      <c r="N927" s="42">
        <v>20970.400000000001</v>
      </c>
      <c r="O927" s="42">
        <v>9436.68</v>
      </c>
      <c r="Q927" s="100"/>
      <c r="R927" s="100"/>
    </row>
    <row r="928" spans="1:18" s="17" customFormat="1" ht="18.75" customHeight="1" x14ac:dyDescent="0.25">
      <c r="A928" s="24" t="s">
        <v>1601</v>
      </c>
      <c r="B928" s="25" t="s">
        <v>1602</v>
      </c>
      <c r="C928" s="26">
        <v>23629</v>
      </c>
      <c r="D928" s="27">
        <v>12996</v>
      </c>
      <c r="E928" s="28">
        <f t="shared" si="41"/>
        <v>0.55000211604384441</v>
      </c>
      <c r="F928" s="116">
        <v>1.4999999999999999E-2</v>
      </c>
      <c r="G928" s="30">
        <v>23983</v>
      </c>
      <c r="H928" s="31">
        <f t="shared" si="42"/>
        <v>13190.70074907952</v>
      </c>
      <c r="I928" s="31"/>
      <c r="J928" s="29">
        <v>0.03</v>
      </c>
      <c r="K928" s="32">
        <v>24702</v>
      </c>
      <c r="L928" s="32">
        <v>13586</v>
      </c>
      <c r="M928" s="24"/>
      <c r="N928" s="32">
        <v>27172.2</v>
      </c>
      <c r="O928" s="32">
        <v>12227.49</v>
      </c>
      <c r="Q928" s="100"/>
      <c r="R928" s="100"/>
    </row>
    <row r="929" spans="1:18" s="17" customFormat="1" ht="18.75" customHeight="1" x14ac:dyDescent="0.25">
      <c r="A929" s="43" t="s">
        <v>1603</v>
      </c>
      <c r="B929" s="44" t="s">
        <v>1604</v>
      </c>
      <c r="C929" s="36">
        <v>31757</v>
      </c>
      <c r="D929" s="37">
        <v>17467</v>
      </c>
      <c r="E929" s="38">
        <f t="shared" si="41"/>
        <v>0.55002046792833081</v>
      </c>
      <c r="F929" s="119">
        <v>1.4999999999999999E-2</v>
      </c>
      <c r="G929" s="40">
        <v>32233</v>
      </c>
      <c r="H929" s="41">
        <f t="shared" si="42"/>
        <v>17728.809742733887</v>
      </c>
      <c r="I929" s="41"/>
      <c r="J929" s="39">
        <v>0.03</v>
      </c>
      <c r="K929" s="42">
        <v>33200</v>
      </c>
      <c r="L929" s="42">
        <v>18261</v>
      </c>
      <c r="M929" s="43"/>
      <c r="N929" s="42">
        <v>36520</v>
      </c>
      <c r="O929" s="42">
        <v>16434</v>
      </c>
      <c r="Q929" s="100"/>
      <c r="R929" s="100"/>
    </row>
    <row r="930" spans="1:18" s="17" customFormat="1" ht="18.75" customHeight="1" x14ac:dyDescent="0.25">
      <c r="A930" s="24" t="s">
        <v>1605</v>
      </c>
      <c r="B930" s="25" t="s">
        <v>1606</v>
      </c>
      <c r="C930" s="26">
        <v>38177</v>
      </c>
      <c r="D930" s="27">
        <v>20998</v>
      </c>
      <c r="E930" s="28">
        <f t="shared" si="41"/>
        <v>0.55001702595803759</v>
      </c>
      <c r="F930" s="116">
        <v>1.4999999999999999E-2</v>
      </c>
      <c r="G930" s="30">
        <v>38750</v>
      </c>
      <c r="H930" s="31">
        <f t="shared" si="42"/>
        <v>21313.159755873956</v>
      </c>
      <c r="I930" s="31"/>
      <c r="J930" s="29">
        <v>0.03</v>
      </c>
      <c r="K930" s="32">
        <v>39913</v>
      </c>
      <c r="L930" s="32">
        <v>21953</v>
      </c>
      <c r="M930" s="24"/>
      <c r="N930" s="32">
        <v>43904.3</v>
      </c>
      <c r="O930" s="32">
        <v>19756.935000000001</v>
      </c>
      <c r="Q930" s="100"/>
      <c r="R930" s="100"/>
    </row>
    <row r="931" spans="1:18" s="17" customFormat="1" ht="18.75" customHeight="1" x14ac:dyDescent="0.25">
      <c r="A931" s="84" t="s">
        <v>1607</v>
      </c>
      <c r="B931" s="51"/>
      <c r="C931" s="51"/>
      <c r="D931" s="20"/>
      <c r="E931" s="20"/>
      <c r="F931" s="20"/>
      <c r="G931" s="20">
        <v>0</v>
      </c>
      <c r="H931" s="20"/>
      <c r="I931" s="20"/>
      <c r="J931" s="20"/>
      <c r="K931" s="20"/>
      <c r="L931" s="20"/>
      <c r="M931" s="23"/>
      <c r="N931" s="20"/>
      <c r="O931" s="84"/>
      <c r="Q931" s="100"/>
      <c r="R931" s="100"/>
    </row>
    <row r="932" spans="1:18" s="17" customFormat="1" ht="18.75" customHeight="1" x14ac:dyDescent="0.25">
      <c r="A932" s="43" t="s">
        <v>1608</v>
      </c>
      <c r="B932" s="44" t="s">
        <v>1609</v>
      </c>
      <c r="C932" s="36"/>
      <c r="D932" s="54"/>
      <c r="E932" s="38"/>
      <c r="F932" s="137"/>
      <c r="G932" s="90"/>
      <c r="H932" s="92"/>
      <c r="I932" s="92"/>
      <c r="J932" s="93"/>
      <c r="K932" s="42"/>
      <c r="L932" s="42"/>
      <c r="M932" s="43"/>
      <c r="N932" s="42">
        <v>29415.100000000002</v>
      </c>
      <c r="O932" s="42">
        <v>13236.795000000002</v>
      </c>
      <c r="Q932" s="100"/>
      <c r="R932" s="100"/>
    </row>
    <row r="933" spans="1:18" s="17" customFormat="1" ht="18.75" customHeight="1" x14ac:dyDescent="0.25">
      <c r="A933" s="24" t="s">
        <v>1361</v>
      </c>
      <c r="B933" s="25" t="s">
        <v>1610</v>
      </c>
      <c r="C933" s="26"/>
      <c r="D933" s="27"/>
      <c r="E933" s="28"/>
      <c r="F933" s="116"/>
      <c r="G933" s="30"/>
      <c r="H933" s="31"/>
      <c r="I933" s="31"/>
      <c r="J933" s="29"/>
      <c r="K933" s="32"/>
      <c r="L933" s="32"/>
      <c r="M933" s="24"/>
      <c r="N933" s="32">
        <v>35387</v>
      </c>
      <c r="O933" s="32">
        <v>15924.15</v>
      </c>
      <c r="Q933" s="100"/>
      <c r="R933" s="100"/>
    </row>
    <row r="934" spans="1:18" s="17" customFormat="1" ht="18.75" customHeight="1" x14ac:dyDescent="0.25">
      <c r="A934" s="43" t="s">
        <v>1363</v>
      </c>
      <c r="B934" s="44" t="s">
        <v>1611</v>
      </c>
      <c r="C934" s="36"/>
      <c r="D934" s="54"/>
      <c r="E934" s="38"/>
      <c r="F934" s="137"/>
      <c r="G934" s="90"/>
      <c r="H934" s="92"/>
      <c r="I934" s="92"/>
      <c r="J934" s="93"/>
      <c r="K934" s="42"/>
      <c r="L934" s="42"/>
      <c r="M934" s="43"/>
      <c r="N934" s="42">
        <v>43301.5</v>
      </c>
      <c r="O934" s="42">
        <v>19485.674999999999</v>
      </c>
      <c r="Q934" s="100"/>
      <c r="R934" s="100"/>
    </row>
    <row r="935" spans="1:18" s="17" customFormat="1" ht="18.75" customHeight="1" x14ac:dyDescent="0.25">
      <c r="A935" s="24" t="s">
        <v>1365</v>
      </c>
      <c r="B935" s="25" t="s">
        <v>1612</v>
      </c>
      <c r="C935" s="26"/>
      <c r="D935" s="27"/>
      <c r="E935" s="28"/>
      <c r="F935" s="116"/>
      <c r="G935" s="30"/>
      <c r="H935" s="31"/>
      <c r="I935" s="31"/>
      <c r="J935" s="29"/>
      <c r="K935" s="32"/>
      <c r="L935" s="32"/>
      <c r="M935" s="24"/>
      <c r="N935" s="32">
        <v>51759.4</v>
      </c>
      <c r="O935" s="32">
        <v>23291.73</v>
      </c>
      <c r="Q935" s="100"/>
      <c r="R935" s="100"/>
    </row>
    <row r="936" spans="1:18" s="17" customFormat="1" ht="18.75" customHeight="1" x14ac:dyDescent="0.25">
      <c r="A936" s="43" t="s">
        <v>1367</v>
      </c>
      <c r="B936" s="44" t="s">
        <v>1613</v>
      </c>
      <c r="C936" s="36"/>
      <c r="D936" s="54"/>
      <c r="E936" s="38"/>
      <c r="F936" s="137"/>
      <c r="G936" s="90"/>
      <c r="H936" s="92"/>
      <c r="I936" s="92"/>
      <c r="J936" s="93"/>
      <c r="K936" s="42"/>
      <c r="L936" s="42"/>
      <c r="M936" s="43"/>
      <c r="N936" s="42">
        <v>59484.700000000004</v>
      </c>
      <c r="O936" s="42">
        <v>26768.115000000002</v>
      </c>
      <c r="Q936" s="100"/>
      <c r="R936" s="100"/>
    </row>
    <row r="937" spans="1:18" s="17" customFormat="1" ht="18.75" customHeight="1" x14ac:dyDescent="0.25">
      <c r="A937" s="84" t="s">
        <v>1614</v>
      </c>
      <c r="B937" s="51"/>
      <c r="C937" s="51"/>
      <c r="D937" s="20"/>
      <c r="E937" s="20"/>
      <c r="F937" s="20"/>
      <c r="G937" s="20">
        <v>0</v>
      </c>
      <c r="H937" s="20"/>
      <c r="I937" s="20"/>
      <c r="J937" s="20"/>
      <c r="K937" s="20"/>
      <c r="L937" s="20"/>
      <c r="M937" s="138"/>
      <c r="N937" s="20"/>
      <c r="O937" s="84"/>
      <c r="Q937" s="100"/>
      <c r="R937" s="100"/>
    </row>
    <row r="938" spans="1:18" s="17" customFormat="1" ht="18.75" customHeight="1" x14ac:dyDescent="0.25">
      <c r="A938" s="112" t="s">
        <v>1615</v>
      </c>
      <c r="B938" s="25" t="s">
        <v>1616</v>
      </c>
      <c r="C938" s="25"/>
      <c r="D938" s="139"/>
      <c r="E938" s="139"/>
      <c r="F938" s="139"/>
      <c r="G938" s="139"/>
      <c r="H938" s="139"/>
      <c r="I938" s="139"/>
      <c r="J938" s="139"/>
      <c r="K938" s="139"/>
      <c r="L938" s="139"/>
      <c r="M938" s="24"/>
      <c r="N938" s="31">
        <v>26821.800000000003</v>
      </c>
      <c r="O938" s="140">
        <v>12069.810000000001</v>
      </c>
      <c r="Q938" s="100"/>
      <c r="R938" s="100"/>
    </row>
    <row r="939" spans="1:18" s="17" customFormat="1" ht="18.75" customHeight="1" x14ac:dyDescent="0.25">
      <c r="A939" s="110" t="s">
        <v>1617</v>
      </c>
      <c r="B939" s="44" t="s">
        <v>1618</v>
      </c>
      <c r="C939" s="44"/>
      <c r="D939" s="141"/>
      <c r="E939" s="141"/>
      <c r="F939" s="141"/>
      <c r="G939" s="141"/>
      <c r="H939" s="141"/>
      <c r="I939" s="141"/>
      <c r="J939" s="141"/>
      <c r="K939" s="141"/>
      <c r="L939" s="141"/>
      <c r="M939" s="43"/>
      <c r="N939" s="92">
        <v>26821.800000000003</v>
      </c>
      <c r="O939" s="126">
        <v>12069.810000000001</v>
      </c>
      <c r="Q939" s="100"/>
      <c r="R939" s="100"/>
    </row>
    <row r="940" spans="1:18" s="17" customFormat="1" ht="18.75" customHeight="1" x14ac:dyDescent="0.25">
      <c r="A940" s="112" t="s">
        <v>1619</v>
      </c>
      <c r="B940" s="25" t="s">
        <v>1620</v>
      </c>
      <c r="C940" s="25"/>
      <c r="D940" s="139"/>
      <c r="E940" s="139"/>
      <c r="F940" s="139"/>
      <c r="G940" s="139"/>
      <c r="H940" s="139"/>
      <c r="I940" s="139"/>
      <c r="J940" s="139"/>
      <c r="K940" s="139"/>
      <c r="L940" s="139"/>
      <c r="M940" s="24"/>
      <c r="N940" s="31">
        <v>2527.2000000000003</v>
      </c>
      <c r="O940" s="140">
        <v>1137.2400000000002</v>
      </c>
      <c r="Q940" s="100"/>
      <c r="R940" s="100"/>
    </row>
    <row r="941" spans="1:18" s="17" customFormat="1" ht="18.75" customHeight="1" x14ac:dyDescent="0.3">
      <c r="A941" s="114" t="s">
        <v>1621</v>
      </c>
      <c r="B941" s="44" t="s">
        <v>1622</v>
      </c>
      <c r="C941" s="36">
        <v>332</v>
      </c>
      <c r="D941" s="37">
        <v>183</v>
      </c>
      <c r="E941" s="38">
        <f t="shared" si="39"/>
        <v>0.5512048192771084</v>
      </c>
      <c r="F941" s="119">
        <v>0.03</v>
      </c>
      <c r="G941" s="40">
        <v>342</v>
      </c>
      <c r="H941" s="41">
        <f t="shared" si="40"/>
        <v>188.51204819277106</v>
      </c>
      <c r="I941" s="41"/>
      <c r="J941" s="39">
        <v>0.03</v>
      </c>
      <c r="K941" s="42">
        <v>352</v>
      </c>
      <c r="L941" s="42">
        <v>194</v>
      </c>
      <c r="M941" s="43"/>
      <c r="N941" s="42">
        <v>380.16</v>
      </c>
      <c r="O941" s="42">
        <v>171.072</v>
      </c>
      <c r="Q941" s="100"/>
      <c r="R941" s="100"/>
    </row>
    <row r="942" spans="1:18" s="17" customFormat="1" ht="18.75" customHeight="1" x14ac:dyDescent="0.3">
      <c r="A942" s="115" t="s">
        <v>1623</v>
      </c>
      <c r="B942" s="25" t="s">
        <v>1624</v>
      </c>
      <c r="C942" s="26"/>
      <c r="D942" s="27"/>
      <c r="E942" s="28">
        <v>0.55000000000000004</v>
      </c>
      <c r="F942" s="116"/>
      <c r="G942" s="30"/>
      <c r="H942" s="31"/>
      <c r="I942" s="31"/>
      <c r="J942" s="29"/>
      <c r="K942" s="32">
        <v>704</v>
      </c>
      <c r="L942" s="32">
        <v>388</v>
      </c>
      <c r="M942" s="24"/>
      <c r="N942" s="32">
        <v>760.32</v>
      </c>
      <c r="O942" s="32">
        <v>342.14400000000001</v>
      </c>
      <c r="Q942" s="100"/>
      <c r="R942" s="100"/>
    </row>
    <row r="943" spans="1:18" s="17" customFormat="1" ht="18.75" customHeight="1" x14ac:dyDescent="0.3">
      <c r="A943" s="114" t="s">
        <v>1625</v>
      </c>
      <c r="B943" s="44" t="s">
        <v>1626</v>
      </c>
      <c r="C943" s="36"/>
      <c r="D943" s="37"/>
      <c r="E943" s="38">
        <v>0.55000000000000004</v>
      </c>
      <c r="F943" s="119"/>
      <c r="G943" s="40"/>
      <c r="H943" s="41"/>
      <c r="I943" s="41"/>
      <c r="J943" s="39"/>
      <c r="K943" s="42">
        <v>1056</v>
      </c>
      <c r="L943" s="42">
        <v>582</v>
      </c>
      <c r="M943" s="43"/>
      <c r="N943" s="42">
        <v>1140.48</v>
      </c>
      <c r="O943" s="42">
        <v>513.21600000000001</v>
      </c>
      <c r="Q943" s="100"/>
      <c r="R943" s="100"/>
    </row>
    <row r="944" spans="1:18" s="17" customFormat="1" ht="18.75" customHeight="1" x14ac:dyDescent="0.3">
      <c r="A944" s="115" t="s">
        <v>1627</v>
      </c>
      <c r="B944" s="25" t="s">
        <v>1628</v>
      </c>
      <c r="C944" s="26"/>
      <c r="D944" s="27"/>
      <c r="E944" s="28">
        <v>0.55000000000000004</v>
      </c>
      <c r="F944" s="116"/>
      <c r="G944" s="30"/>
      <c r="H944" s="31"/>
      <c r="I944" s="31"/>
      <c r="J944" s="29"/>
      <c r="K944" s="32">
        <v>1408</v>
      </c>
      <c r="L944" s="32">
        <v>776</v>
      </c>
      <c r="M944" s="24"/>
      <c r="N944" s="32">
        <v>1520.64</v>
      </c>
      <c r="O944" s="32">
        <v>684.28800000000001</v>
      </c>
      <c r="Q944" s="100"/>
      <c r="R944" s="100"/>
    </row>
    <row r="945" spans="1:18" s="17" customFormat="1" ht="18.75" customHeight="1" x14ac:dyDescent="0.3">
      <c r="A945" s="114" t="s">
        <v>1629</v>
      </c>
      <c r="B945" s="44" t="s">
        <v>1630</v>
      </c>
      <c r="C945" s="36"/>
      <c r="D945" s="37"/>
      <c r="E945" s="38">
        <v>0.55000000000000004</v>
      </c>
      <c r="F945" s="119"/>
      <c r="G945" s="40"/>
      <c r="H945" s="41"/>
      <c r="I945" s="41"/>
      <c r="J945" s="39"/>
      <c r="K945" s="42">
        <v>1760</v>
      </c>
      <c r="L945" s="42">
        <v>970</v>
      </c>
      <c r="M945" s="43"/>
      <c r="N945" s="42">
        <v>1900.8000000000002</v>
      </c>
      <c r="O945" s="42">
        <v>855.36000000000013</v>
      </c>
      <c r="Q945" s="100"/>
      <c r="R945" s="100"/>
    </row>
    <row r="946" spans="1:18" s="17" customFormat="1" ht="18.75" customHeight="1" x14ac:dyDescent="0.3">
      <c r="A946" s="115" t="s">
        <v>1631</v>
      </c>
      <c r="B946" s="25" t="s">
        <v>1632</v>
      </c>
      <c r="C946" s="26"/>
      <c r="D946" s="27"/>
      <c r="E946" s="28">
        <v>0.55000000000000004</v>
      </c>
      <c r="F946" s="116"/>
      <c r="G946" s="30"/>
      <c r="H946" s="31"/>
      <c r="I946" s="31"/>
      <c r="J946" s="29"/>
      <c r="K946" s="32">
        <v>2112</v>
      </c>
      <c r="L946" s="32">
        <v>1164</v>
      </c>
      <c r="M946" s="24"/>
      <c r="N946" s="32">
        <v>2280.96</v>
      </c>
      <c r="O946" s="32">
        <v>1026.432</v>
      </c>
      <c r="Q946" s="100"/>
      <c r="R946" s="100"/>
    </row>
    <row r="947" spans="1:18" s="17" customFormat="1" ht="18.75" customHeight="1" x14ac:dyDescent="0.3">
      <c r="A947" s="114" t="s">
        <v>1633</v>
      </c>
      <c r="B947" s="44" t="s">
        <v>1634</v>
      </c>
      <c r="C947" s="36">
        <v>576</v>
      </c>
      <c r="D947" s="54">
        <v>317</v>
      </c>
      <c r="E947" s="38">
        <f t="shared" si="39"/>
        <v>0.55034722222222221</v>
      </c>
      <c r="F947" s="137">
        <v>0.03</v>
      </c>
      <c r="G947" s="90">
        <v>593</v>
      </c>
      <c r="H947" s="92">
        <f t="shared" si="40"/>
        <v>326.35590277777777</v>
      </c>
      <c r="I947" s="92"/>
      <c r="J947" s="93">
        <v>0.03</v>
      </c>
      <c r="K947" s="42">
        <v>611</v>
      </c>
      <c r="L947" s="42">
        <v>336</v>
      </c>
      <c r="M947" s="43"/>
      <c r="N947" s="42">
        <v>659.88</v>
      </c>
      <c r="O947" s="42">
        <v>296.94600000000003</v>
      </c>
      <c r="Q947" s="100"/>
      <c r="R947" s="100"/>
    </row>
    <row r="948" spans="1:18" s="74" customFormat="1" ht="18.75" customHeight="1" x14ac:dyDescent="0.3">
      <c r="A948" s="115" t="s">
        <v>1635</v>
      </c>
      <c r="B948" s="25" t="s">
        <v>1636</v>
      </c>
      <c r="C948" s="26"/>
      <c r="D948" s="27"/>
      <c r="E948" s="28"/>
      <c r="F948" s="116"/>
      <c r="G948" s="30"/>
      <c r="H948" s="31"/>
      <c r="I948" s="31"/>
      <c r="J948" s="29"/>
      <c r="K948" s="32">
        <v>1222</v>
      </c>
      <c r="L948" s="32">
        <v>672</v>
      </c>
      <c r="M948" s="24"/>
      <c r="N948" s="32">
        <v>1319.76</v>
      </c>
      <c r="O948" s="32">
        <v>593.89200000000005</v>
      </c>
      <c r="Q948" s="100"/>
      <c r="R948" s="176"/>
    </row>
    <row r="949" spans="1:18" s="17" customFormat="1" ht="18.75" customHeight="1" x14ac:dyDescent="0.3">
      <c r="A949" s="114" t="s">
        <v>1637</v>
      </c>
      <c r="B949" s="44" t="s">
        <v>1638</v>
      </c>
      <c r="C949" s="36"/>
      <c r="D949" s="54"/>
      <c r="E949" s="38"/>
      <c r="F949" s="137"/>
      <c r="G949" s="90"/>
      <c r="H949" s="92"/>
      <c r="I949" s="92"/>
      <c r="J949" s="93"/>
      <c r="K949" s="42">
        <v>1833</v>
      </c>
      <c r="L949" s="42">
        <v>1008</v>
      </c>
      <c r="M949" s="43"/>
      <c r="N949" s="42">
        <v>1979.64</v>
      </c>
      <c r="O949" s="42">
        <v>890.83800000000008</v>
      </c>
      <c r="Q949" s="100"/>
      <c r="R949" s="100"/>
    </row>
    <row r="950" spans="1:18" s="74" customFormat="1" ht="18.75" customHeight="1" x14ac:dyDescent="0.3">
      <c r="A950" s="115" t="s">
        <v>1639</v>
      </c>
      <c r="B950" s="25" t="s">
        <v>1640</v>
      </c>
      <c r="C950" s="26"/>
      <c r="D950" s="27"/>
      <c r="E950" s="28"/>
      <c r="F950" s="116"/>
      <c r="G950" s="30"/>
      <c r="H950" s="31"/>
      <c r="I950" s="31"/>
      <c r="J950" s="29"/>
      <c r="K950" s="32">
        <v>2444</v>
      </c>
      <c r="L950" s="32">
        <v>1344</v>
      </c>
      <c r="M950" s="24"/>
      <c r="N950" s="32">
        <v>2639.52</v>
      </c>
      <c r="O950" s="32">
        <v>1187.7840000000001</v>
      </c>
      <c r="Q950" s="100"/>
      <c r="R950" s="176"/>
    </row>
    <row r="951" spans="1:18" s="17" customFormat="1" ht="18.75" customHeight="1" x14ac:dyDescent="0.3">
      <c r="A951" s="114" t="s">
        <v>1641</v>
      </c>
      <c r="B951" s="44" t="s">
        <v>1642</v>
      </c>
      <c r="C951" s="36"/>
      <c r="D951" s="54"/>
      <c r="E951" s="38"/>
      <c r="F951" s="137"/>
      <c r="G951" s="90"/>
      <c r="H951" s="92"/>
      <c r="I951" s="92"/>
      <c r="J951" s="93"/>
      <c r="K951" s="42">
        <v>3055</v>
      </c>
      <c r="L951" s="42">
        <v>1680</v>
      </c>
      <c r="M951" s="43"/>
      <c r="N951" s="42">
        <v>3299.4</v>
      </c>
      <c r="O951" s="42">
        <v>1484.73</v>
      </c>
      <c r="Q951" s="100"/>
      <c r="R951" s="100"/>
    </row>
    <row r="952" spans="1:18" s="74" customFormat="1" ht="18.75" customHeight="1" x14ac:dyDescent="0.3">
      <c r="A952" s="115" t="s">
        <v>1643</v>
      </c>
      <c r="B952" s="25" t="s">
        <v>1644</v>
      </c>
      <c r="C952" s="26"/>
      <c r="D952" s="27"/>
      <c r="E952" s="28"/>
      <c r="F952" s="116"/>
      <c r="G952" s="30"/>
      <c r="H952" s="31"/>
      <c r="I952" s="31"/>
      <c r="J952" s="29"/>
      <c r="K952" s="32">
        <v>3666</v>
      </c>
      <c r="L952" s="32">
        <v>2016</v>
      </c>
      <c r="M952" s="24"/>
      <c r="N952" s="32">
        <v>3959.28</v>
      </c>
      <c r="O952" s="32">
        <v>1781.6760000000002</v>
      </c>
      <c r="Q952" s="100"/>
      <c r="R952" s="176"/>
    </row>
    <row r="953" spans="1:18" s="17" customFormat="1" ht="18.75" customHeight="1" x14ac:dyDescent="0.25">
      <c r="A953" s="63" t="s">
        <v>1645</v>
      </c>
      <c r="B953" s="44" t="s">
        <v>1646</v>
      </c>
      <c r="C953" s="36">
        <v>553</v>
      </c>
      <c r="D953" s="37">
        <v>305</v>
      </c>
      <c r="E953" s="38">
        <f t="shared" si="39"/>
        <v>0.55153707052441225</v>
      </c>
      <c r="F953" s="119">
        <v>0.03</v>
      </c>
      <c r="G953" s="40">
        <v>570</v>
      </c>
      <c r="H953" s="41">
        <f t="shared" si="40"/>
        <v>314.37613019891501</v>
      </c>
      <c r="I953" s="41"/>
      <c r="J953" s="39">
        <v>0.03</v>
      </c>
      <c r="K953" s="42">
        <v>587</v>
      </c>
      <c r="L953" s="42">
        <v>324</v>
      </c>
      <c r="M953" s="43"/>
      <c r="N953" s="42">
        <v>633.96</v>
      </c>
      <c r="O953" s="42">
        <v>285.28200000000004</v>
      </c>
      <c r="Q953" s="100"/>
      <c r="R953" s="100"/>
    </row>
    <row r="954" spans="1:18" s="17" customFormat="1" ht="18.75" customHeight="1" x14ac:dyDescent="0.25">
      <c r="A954" s="78" t="s">
        <v>425</v>
      </c>
      <c r="B954" s="25" t="s">
        <v>426</v>
      </c>
      <c r="C954" s="26">
        <v>2682</v>
      </c>
      <c r="D954" s="27">
        <v>1476</v>
      </c>
      <c r="E954" s="28">
        <v>0.55033557046979864</v>
      </c>
      <c r="F954" s="116">
        <v>0.03</v>
      </c>
      <c r="G954" s="30">
        <v>2762</v>
      </c>
      <c r="H954" s="31">
        <v>1520.0268456375838</v>
      </c>
      <c r="I954" s="31"/>
      <c r="J954" s="29">
        <v>0.03</v>
      </c>
      <c r="K954" s="32">
        <v>2845</v>
      </c>
      <c r="L954" s="32">
        <v>1566</v>
      </c>
      <c r="M954" s="24"/>
      <c r="N954" s="32">
        <v>3072.6000000000004</v>
      </c>
      <c r="O954" s="32">
        <v>1382.6700000000003</v>
      </c>
      <c r="Q954" s="100"/>
      <c r="R954" s="100"/>
    </row>
    <row r="955" spans="1:18" s="74" customFormat="1" ht="18.75" customHeight="1" x14ac:dyDescent="0.25">
      <c r="A955" s="79" t="s">
        <v>427</v>
      </c>
      <c r="B955" s="67" t="s">
        <v>428</v>
      </c>
      <c r="C955" s="55"/>
      <c r="D955" s="68"/>
      <c r="E955" s="69">
        <v>0.55000000000000004</v>
      </c>
      <c r="F955" s="142">
        <v>0.03</v>
      </c>
      <c r="G955" s="71"/>
      <c r="H955" s="72"/>
      <c r="I955" s="72"/>
      <c r="J955" s="70">
        <v>0.03</v>
      </c>
      <c r="K955" s="73">
        <v>5690</v>
      </c>
      <c r="L955" s="73">
        <v>3132</v>
      </c>
      <c r="M955" s="63"/>
      <c r="N955" s="73">
        <v>6145.2000000000007</v>
      </c>
      <c r="O955" s="73">
        <v>2765.3400000000006</v>
      </c>
      <c r="Q955" s="100"/>
      <c r="R955" s="176"/>
    </row>
    <row r="956" spans="1:18" s="17" customFormat="1" ht="18.75" customHeight="1" x14ac:dyDescent="0.25">
      <c r="A956" s="78" t="s">
        <v>429</v>
      </c>
      <c r="B956" s="25" t="s">
        <v>430</v>
      </c>
      <c r="C956" s="26"/>
      <c r="D956" s="27"/>
      <c r="E956" s="28">
        <v>0.55000000000000004</v>
      </c>
      <c r="F956" s="116">
        <v>0.03</v>
      </c>
      <c r="G956" s="30"/>
      <c r="H956" s="31"/>
      <c r="I956" s="31"/>
      <c r="J956" s="29">
        <v>0.03</v>
      </c>
      <c r="K956" s="32">
        <v>8535</v>
      </c>
      <c r="L956" s="32">
        <v>4698</v>
      </c>
      <c r="M956" s="24"/>
      <c r="N956" s="32">
        <v>9217.8000000000011</v>
      </c>
      <c r="O956" s="32">
        <v>4148.01</v>
      </c>
      <c r="Q956" s="100"/>
      <c r="R956" s="100"/>
    </row>
    <row r="957" spans="1:18" s="74" customFormat="1" ht="18.75" customHeight="1" x14ac:dyDescent="0.25">
      <c r="A957" s="79" t="s">
        <v>431</v>
      </c>
      <c r="B957" s="67" t="s">
        <v>432</v>
      </c>
      <c r="C957" s="55"/>
      <c r="D957" s="68"/>
      <c r="E957" s="69">
        <v>0.55000000000000004</v>
      </c>
      <c r="F957" s="142">
        <v>0.03</v>
      </c>
      <c r="G957" s="71"/>
      <c r="H957" s="72"/>
      <c r="I957" s="72"/>
      <c r="J957" s="70">
        <v>0.03</v>
      </c>
      <c r="K957" s="73">
        <v>11380</v>
      </c>
      <c r="L957" s="73">
        <v>6264</v>
      </c>
      <c r="M957" s="63"/>
      <c r="N957" s="73">
        <v>12290.400000000001</v>
      </c>
      <c r="O957" s="73">
        <v>5530.6800000000012</v>
      </c>
      <c r="Q957" s="100"/>
      <c r="R957" s="176"/>
    </row>
    <row r="958" spans="1:18" s="17" customFormat="1" ht="18.75" customHeight="1" x14ac:dyDescent="0.25">
      <c r="A958" s="78" t="s">
        <v>433</v>
      </c>
      <c r="B958" s="25" t="s">
        <v>434</v>
      </c>
      <c r="C958" s="26"/>
      <c r="D958" s="27"/>
      <c r="E958" s="28">
        <v>0.55000000000000004</v>
      </c>
      <c r="F958" s="116">
        <v>0.03</v>
      </c>
      <c r="G958" s="30"/>
      <c r="H958" s="31"/>
      <c r="I958" s="31"/>
      <c r="J958" s="29">
        <v>0.03</v>
      </c>
      <c r="K958" s="32">
        <v>14225</v>
      </c>
      <c r="L958" s="32">
        <v>7830</v>
      </c>
      <c r="M958" s="24"/>
      <c r="N958" s="32">
        <v>15363.000000000002</v>
      </c>
      <c r="O958" s="32">
        <v>6913.3500000000013</v>
      </c>
      <c r="Q958" s="100"/>
      <c r="R958" s="100"/>
    </row>
    <row r="959" spans="1:18" s="74" customFormat="1" ht="18.75" customHeight="1" x14ac:dyDescent="0.25">
      <c r="A959" s="79" t="s">
        <v>435</v>
      </c>
      <c r="B959" s="67" t="s">
        <v>436</v>
      </c>
      <c r="C959" s="55"/>
      <c r="D959" s="68"/>
      <c r="E959" s="69">
        <v>0.55000000000000004</v>
      </c>
      <c r="F959" s="142">
        <v>0.03</v>
      </c>
      <c r="G959" s="71"/>
      <c r="H959" s="72"/>
      <c r="I959" s="72"/>
      <c r="J959" s="70">
        <v>0.03</v>
      </c>
      <c r="K959" s="73">
        <v>17070</v>
      </c>
      <c r="L959" s="73">
        <v>9396</v>
      </c>
      <c r="M959" s="63"/>
      <c r="N959" s="73">
        <v>18435.600000000002</v>
      </c>
      <c r="O959" s="73">
        <v>8296.02</v>
      </c>
      <c r="Q959" s="100"/>
      <c r="R959" s="176"/>
    </row>
    <row r="960" spans="1:18" s="17" customFormat="1" ht="18.75" customHeight="1" x14ac:dyDescent="0.25">
      <c r="A960" s="24" t="s">
        <v>1647</v>
      </c>
      <c r="B960" s="25" t="s">
        <v>1648</v>
      </c>
      <c r="C960" s="26">
        <v>348</v>
      </c>
      <c r="D960" s="27">
        <v>192</v>
      </c>
      <c r="E960" s="28">
        <f t="shared" si="39"/>
        <v>0.55172413793103448</v>
      </c>
      <c r="F960" s="116">
        <v>0.03</v>
      </c>
      <c r="G960" s="30">
        <v>358</v>
      </c>
      <c r="H960" s="31">
        <f t="shared" si="40"/>
        <v>197.51724137931035</v>
      </c>
      <c r="I960" s="31"/>
      <c r="J960" s="29">
        <v>0.03</v>
      </c>
      <c r="K960" s="32">
        <v>369</v>
      </c>
      <c r="L960" s="32">
        <v>204</v>
      </c>
      <c r="M960" s="24"/>
      <c r="N960" s="32">
        <v>398.52000000000004</v>
      </c>
      <c r="O960" s="32">
        <v>179.33400000000003</v>
      </c>
      <c r="Q960" s="100"/>
      <c r="R960" s="100"/>
    </row>
    <row r="961" spans="1:18" s="17" customFormat="1" ht="18.75" customHeight="1" x14ac:dyDescent="0.25">
      <c r="A961" s="43" t="s">
        <v>403</v>
      </c>
      <c r="B961" s="44" t="s">
        <v>404</v>
      </c>
      <c r="C961" s="36">
        <v>1948</v>
      </c>
      <c r="D961" s="54">
        <v>1072</v>
      </c>
      <c r="E961" s="38">
        <f t="shared" si="39"/>
        <v>0.55030800821355241</v>
      </c>
      <c r="F961" s="93">
        <v>0.03</v>
      </c>
      <c r="G961" s="90">
        <v>2006</v>
      </c>
      <c r="H961" s="92">
        <f t="shared" si="40"/>
        <v>1103.9178644763861</v>
      </c>
      <c r="I961" s="92"/>
      <c r="J961" s="93">
        <v>0.03</v>
      </c>
      <c r="K961" s="42">
        <v>2066</v>
      </c>
      <c r="L961" s="42">
        <v>1137</v>
      </c>
      <c r="M961" s="43"/>
      <c r="N961" s="42">
        <v>2231.2800000000002</v>
      </c>
      <c r="O961" s="42">
        <v>1004.0760000000001</v>
      </c>
      <c r="Q961" s="100"/>
      <c r="R961" s="100"/>
    </row>
    <row r="962" spans="1:18" s="74" customFormat="1" ht="18.75" customHeight="1" x14ac:dyDescent="0.25">
      <c r="A962" s="24" t="s">
        <v>405</v>
      </c>
      <c r="B962" s="25" t="s">
        <v>406</v>
      </c>
      <c r="C962" s="26"/>
      <c r="D962" s="27"/>
      <c r="E962" s="28"/>
      <c r="F962" s="29"/>
      <c r="G962" s="30"/>
      <c r="H962" s="31"/>
      <c r="I962" s="31"/>
      <c r="J962" s="29"/>
      <c r="K962" s="32">
        <v>4132</v>
      </c>
      <c r="L962" s="32">
        <v>2274</v>
      </c>
      <c r="M962" s="24"/>
      <c r="N962" s="32">
        <v>4462.5600000000004</v>
      </c>
      <c r="O962" s="32">
        <v>2008.1520000000003</v>
      </c>
      <c r="Q962" s="100"/>
      <c r="R962" s="176"/>
    </row>
    <row r="963" spans="1:18" s="17" customFormat="1" ht="18.75" customHeight="1" x14ac:dyDescent="0.25">
      <c r="A963" s="43" t="s">
        <v>407</v>
      </c>
      <c r="B963" s="44" t="s">
        <v>408</v>
      </c>
      <c r="C963" s="36"/>
      <c r="D963" s="54"/>
      <c r="E963" s="38"/>
      <c r="F963" s="93"/>
      <c r="G963" s="90"/>
      <c r="H963" s="92"/>
      <c r="I963" s="92"/>
      <c r="J963" s="93"/>
      <c r="K963" s="42">
        <v>6198</v>
      </c>
      <c r="L963" s="42">
        <v>3411</v>
      </c>
      <c r="M963" s="43"/>
      <c r="N963" s="42">
        <v>6693.84</v>
      </c>
      <c r="O963" s="42">
        <v>3012.2280000000001</v>
      </c>
      <c r="Q963" s="100"/>
      <c r="R963" s="100"/>
    </row>
    <row r="964" spans="1:18" s="74" customFormat="1" ht="18.75" customHeight="1" x14ac:dyDescent="0.25">
      <c r="A964" s="24" t="s">
        <v>409</v>
      </c>
      <c r="B964" s="25" t="s">
        <v>410</v>
      </c>
      <c r="C964" s="26"/>
      <c r="D964" s="27"/>
      <c r="E964" s="28"/>
      <c r="F964" s="29"/>
      <c r="G964" s="30"/>
      <c r="H964" s="31"/>
      <c r="I964" s="31"/>
      <c r="J964" s="29"/>
      <c r="K964" s="32">
        <v>8264</v>
      </c>
      <c r="L964" s="32">
        <v>4548</v>
      </c>
      <c r="M964" s="24"/>
      <c r="N964" s="32">
        <v>8925.1200000000008</v>
      </c>
      <c r="O964" s="32">
        <v>4016.3040000000005</v>
      </c>
      <c r="Q964" s="100"/>
      <c r="R964" s="176"/>
    </row>
    <row r="965" spans="1:18" s="17" customFormat="1" ht="18.75" customHeight="1" x14ac:dyDescent="0.25">
      <c r="A965" s="43" t="s">
        <v>411</v>
      </c>
      <c r="B965" s="44" t="s">
        <v>412</v>
      </c>
      <c r="C965" s="36"/>
      <c r="D965" s="54"/>
      <c r="E965" s="38"/>
      <c r="F965" s="93"/>
      <c r="G965" s="90"/>
      <c r="H965" s="92"/>
      <c r="I965" s="92"/>
      <c r="J965" s="93"/>
      <c r="K965" s="42">
        <v>10330</v>
      </c>
      <c r="L965" s="42">
        <v>5685</v>
      </c>
      <c r="M965" s="43"/>
      <c r="N965" s="42">
        <v>11156.400000000001</v>
      </c>
      <c r="O965" s="42">
        <v>5020.380000000001</v>
      </c>
      <c r="Q965" s="100"/>
      <c r="R965" s="100"/>
    </row>
    <row r="966" spans="1:18" s="74" customFormat="1" ht="18.75" customHeight="1" x14ac:dyDescent="0.25">
      <c r="A966" s="24" t="s">
        <v>413</v>
      </c>
      <c r="B966" s="25" t="s">
        <v>414</v>
      </c>
      <c r="C966" s="26"/>
      <c r="D966" s="27"/>
      <c r="E966" s="28"/>
      <c r="F966" s="29"/>
      <c r="G966" s="30"/>
      <c r="H966" s="31"/>
      <c r="I966" s="31"/>
      <c r="J966" s="29"/>
      <c r="K966" s="32">
        <v>12396</v>
      </c>
      <c r="L966" s="32">
        <v>6822</v>
      </c>
      <c r="M966" s="24"/>
      <c r="N966" s="32">
        <v>13387.68</v>
      </c>
      <c r="O966" s="32">
        <v>6024.4560000000001</v>
      </c>
      <c r="Q966" s="100"/>
      <c r="R966" s="176"/>
    </row>
    <row r="967" spans="1:18" s="17" customFormat="1" ht="18.75" customHeight="1" x14ac:dyDescent="0.25">
      <c r="A967" s="84" t="s">
        <v>1649</v>
      </c>
      <c r="B967" s="51"/>
      <c r="C967" s="51"/>
      <c r="D967" s="20"/>
      <c r="E967" s="20"/>
      <c r="F967" s="20"/>
      <c r="G967" s="20">
        <v>0</v>
      </c>
      <c r="H967" s="20"/>
      <c r="I967" s="20"/>
      <c r="J967" s="20"/>
      <c r="K967" s="20"/>
      <c r="L967" s="20"/>
      <c r="M967" s="23"/>
      <c r="N967" s="20"/>
      <c r="O967" s="84"/>
      <c r="Q967" s="100"/>
      <c r="R967" s="100"/>
    </row>
    <row r="968" spans="1:18" s="17" customFormat="1" ht="18.75" customHeight="1" x14ac:dyDescent="0.25">
      <c r="A968" s="43" t="s">
        <v>1650</v>
      </c>
      <c r="B968" s="44" t="s">
        <v>1651</v>
      </c>
      <c r="C968" s="36">
        <v>12159</v>
      </c>
      <c r="D968" s="37">
        <v>6688</v>
      </c>
      <c r="E968" s="38">
        <f t="shared" si="39"/>
        <v>0.55004523398305782</v>
      </c>
      <c r="F968" s="119">
        <v>1.4999999999999999E-2</v>
      </c>
      <c r="G968" s="40">
        <v>12341</v>
      </c>
      <c r="H968" s="41">
        <f t="shared" si="40"/>
        <v>6788.1082325849165</v>
      </c>
      <c r="I968" s="41"/>
      <c r="J968" s="39">
        <v>0.03</v>
      </c>
      <c r="K968" s="42">
        <v>12711</v>
      </c>
      <c r="L968" s="42">
        <v>6992</v>
      </c>
      <c r="M968" s="43"/>
      <c r="N968" s="42">
        <v>13982.1</v>
      </c>
      <c r="O968" s="42">
        <v>6291.9450000000006</v>
      </c>
      <c r="Q968" s="100"/>
      <c r="R968" s="100"/>
    </row>
    <row r="969" spans="1:18" s="17" customFormat="1" ht="18.75" customHeight="1" x14ac:dyDescent="0.25">
      <c r="A969" s="24" t="s">
        <v>1652</v>
      </c>
      <c r="B969" s="25" t="s">
        <v>1653</v>
      </c>
      <c r="C969" s="26">
        <v>15756</v>
      </c>
      <c r="D969" s="27">
        <v>8666</v>
      </c>
      <c r="E969" s="28">
        <f t="shared" si="39"/>
        <v>0.55001269357704996</v>
      </c>
      <c r="F969" s="116">
        <v>1.4999999999999999E-2</v>
      </c>
      <c r="G969" s="30">
        <v>15992</v>
      </c>
      <c r="H969" s="31">
        <f t="shared" si="40"/>
        <v>8795.8029956841838</v>
      </c>
      <c r="I969" s="31"/>
      <c r="J969" s="29">
        <v>0.03</v>
      </c>
      <c r="K969" s="32">
        <v>16472</v>
      </c>
      <c r="L969" s="32">
        <v>9060</v>
      </c>
      <c r="M969" s="24"/>
      <c r="N969" s="32">
        <v>18119.2</v>
      </c>
      <c r="O969" s="32">
        <v>8153.64</v>
      </c>
      <c r="Q969" s="100"/>
      <c r="R969" s="100"/>
    </row>
    <row r="970" spans="1:18" s="17" customFormat="1" ht="18.75" customHeight="1" x14ac:dyDescent="0.25">
      <c r="A970" s="43" t="s">
        <v>1654</v>
      </c>
      <c r="B970" s="44" t="s">
        <v>1655</v>
      </c>
      <c r="C970" s="36">
        <v>19759</v>
      </c>
      <c r="D970" s="37">
        <v>10868</v>
      </c>
      <c r="E970" s="38">
        <f t="shared" si="39"/>
        <v>0.55002783541677214</v>
      </c>
      <c r="F970" s="119">
        <v>1.4999999999999999E-2</v>
      </c>
      <c r="G970" s="40">
        <v>20055</v>
      </c>
      <c r="H970" s="41">
        <f t="shared" si="40"/>
        <v>11030.808239283366</v>
      </c>
      <c r="I970" s="41"/>
      <c r="J970" s="39">
        <v>0.03</v>
      </c>
      <c r="K970" s="42">
        <v>20657</v>
      </c>
      <c r="L970" s="42">
        <v>11362</v>
      </c>
      <c r="M970" s="43"/>
      <c r="N970" s="42">
        <v>22722.7</v>
      </c>
      <c r="O970" s="42">
        <v>10225.215</v>
      </c>
      <c r="Q970" s="100"/>
      <c r="R970" s="100"/>
    </row>
    <row r="971" spans="1:18" s="17" customFormat="1" ht="18.75" customHeight="1" x14ac:dyDescent="0.25">
      <c r="A971" s="24" t="s">
        <v>1656</v>
      </c>
      <c r="B971" s="25" t="s">
        <v>1657</v>
      </c>
      <c r="C971" s="26">
        <v>22692</v>
      </c>
      <c r="D971" s="27">
        <v>12481</v>
      </c>
      <c r="E971" s="28">
        <f t="shared" si="39"/>
        <v>0.55001762735765913</v>
      </c>
      <c r="F971" s="116">
        <v>1.4999999999999999E-2</v>
      </c>
      <c r="G971" s="30">
        <v>23032</v>
      </c>
      <c r="H971" s="31">
        <f t="shared" si="40"/>
        <v>12668.005993301605</v>
      </c>
      <c r="I971" s="31"/>
      <c r="J971" s="29">
        <v>0.03</v>
      </c>
      <c r="K971" s="32">
        <v>23723</v>
      </c>
      <c r="L971" s="32">
        <v>13048</v>
      </c>
      <c r="M971" s="24"/>
      <c r="N971" s="32">
        <v>26095.300000000003</v>
      </c>
      <c r="O971" s="32">
        <v>11742.885000000002</v>
      </c>
      <c r="Q971" s="100"/>
      <c r="R971" s="100"/>
    </row>
    <row r="972" spans="1:18" s="17" customFormat="1" ht="18.75" customHeight="1" x14ac:dyDescent="0.25">
      <c r="A972" s="43" t="s">
        <v>1658</v>
      </c>
      <c r="B972" s="44" t="s">
        <v>1659</v>
      </c>
      <c r="C972" s="36">
        <v>27119</v>
      </c>
      <c r="D972" s="37">
        <v>14916</v>
      </c>
      <c r="E972" s="38">
        <f t="shared" si="39"/>
        <v>0.55002028098381206</v>
      </c>
      <c r="F972" s="119">
        <v>1.4999999999999999E-2</v>
      </c>
      <c r="G972" s="40">
        <v>27526</v>
      </c>
      <c r="H972" s="41">
        <f t="shared" si="40"/>
        <v>15139.858254360412</v>
      </c>
      <c r="I972" s="41"/>
      <c r="J972" s="39">
        <v>0.03</v>
      </c>
      <c r="K972" s="42">
        <v>28352</v>
      </c>
      <c r="L972" s="42">
        <v>15594</v>
      </c>
      <c r="M972" s="43"/>
      <c r="N972" s="42">
        <v>31187.200000000001</v>
      </c>
      <c r="O972" s="42">
        <v>14034.24</v>
      </c>
      <c r="Q972" s="100"/>
      <c r="R972" s="100"/>
    </row>
    <row r="973" spans="1:18" s="17" customFormat="1" ht="18.75" customHeight="1" x14ac:dyDescent="0.25">
      <c r="A973" s="84" t="s">
        <v>1660</v>
      </c>
      <c r="B973" s="51"/>
      <c r="C973" s="51"/>
      <c r="D973" s="20"/>
      <c r="E973" s="20"/>
      <c r="F973" s="20"/>
      <c r="G973" s="20">
        <v>0</v>
      </c>
      <c r="H973" s="20"/>
      <c r="I973" s="20"/>
      <c r="J973" s="20"/>
      <c r="K973" s="20"/>
      <c r="L973" s="20"/>
      <c r="M973" s="23"/>
      <c r="N973" s="20"/>
      <c r="O973" s="84"/>
      <c r="Q973" s="100"/>
      <c r="R973" s="100"/>
    </row>
    <row r="974" spans="1:18" s="17" customFormat="1" ht="18.75" customHeight="1" x14ac:dyDescent="0.25">
      <c r="A974" s="24" t="s">
        <v>1661</v>
      </c>
      <c r="B974" s="25" t="s">
        <v>1662</v>
      </c>
      <c r="C974" s="26">
        <v>13088</v>
      </c>
      <c r="D974" s="27">
        <v>7199</v>
      </c>
      <c r="E974" s="28">
        <f t="shared" si="39"/>
        <v>0.55004584352078245</v>
      </c>
      <c r="F974" s="116">
        <v>1.4999999999999999E-2</v>
      </c>
      <c r="G974" s="30">
        <v>13284</v>
      </c>
      <c r="H974" s="31">
        <f t="shared" si="40"/>
        <v>7306.8089853300744</v>
      </c>
      <c r="I974" s="31"/>
      <c r="J974" s="29">
        <v>0.03</v>
      </c>
      <c r="K974" s="32">
        <v>13683</v>
      </c>
      <c r="L974" s="32">
        <v>7526</v>
      </c>
      <c r="M974" s="24"/>
      <c r="N974" s="32">
        <v>15051.300000000001</v>
      </c>
      <c r="O974" s="32">
        <v>6773.0850000000009</v>
      </c>
      <c r="Q974" s="100"/>
      <c r="R974" s="100"/>
    </row>
    <row r="975" spans="1:18" s="17" customFormat="1" ht="18.75" customHeight="1" x14ac:dyDescent="0.25">
      <c r="A975" s="43" t="s">
        <v>1663</v>
      </c>
      <c r="B975" s="44" t="s">
        <v>1664</v>
      </c>
      <c r="C975" s="36">
        <v>17543</v>
      </c>
      <c r="D975" s="37">
        <v>9649</v>
      </c>
      <c r="E975" s="38">
        <f t="shared" si="39"/>
        <v>0.55001995097759793</v>
      </c>
      <c r="F975" s="119">
        <v>1.4999999999999999E-2</v>
      </c>
      <c r="G975" s="40">
        <v>17806</v>
      </c>
      <c r="H975" s="41">
        <f t="shared" si="40"/>
        <v>9793.6552471071082</v>
      </c>
      <c r="I975" s="41"/>
      <c r="J975" s="39">
        <v>0.03</v>
      </c>
      <c r="K975" s="42">
        <v>18340</v>
      </c>
      <c r="L975" s="42">
        <v>10087</v>
      </c>
      <c r="M975" s="43"/>
      <c r="N975" s="42">
        <v>20174</v>
      </c>
      <c r="O975" s="42">
        <v>9078.3000000000011</v>
      </c>
      <c r="Q975" s="100"/>
      <c r="R975" s="100"/>
    </row>
    <row r="976" spans="1:18" s="17" customFormat="1" ht="18.75" customHeight="1" x14ac:dyDescent="0.25">
      <c r="A976" s="24" t="s">
        <v>1665</v>
      </c>
      <c r="B976" s="25" t="s">
        <v>1666</v>
      </c>
      <c r="C976" s="26">
        <v>22065</v>
      </c>
      <c r="D976" s="27">
        <v>12136</v>
      </c>
      <c r="E976" s="28">
        <f t="shared" si="39"/>
        <v>0.55001133016088832</v>
      </c>
      <c r="F976" s="116">
        <v>1.4999999999999999E-2</v>
      </c>
      <c r="G976" s="30">
        <v>22396</v>
      </c>
      <c r="H976" s="31">
        <f t="shared" si="40"/>
        <v>12318.053750283256</v>
      </c>
      <c r="I976" s="31"/>
      <c r="J976" s="29">
        <v>0.03</v>
      </c>
      <c r="K976" s="32">
        <v>23068</v>
      </c>
      <c r="L976" s="32">
        <v>12688</v>
      </c>
      <c r="M976" s="24"/>
      <c r="N976" s="32">
        <v>25374.800000000003</v>
      </c>
      <c r="O976" s="32">
        <v>11418.660000000002</v>
      </c>
      <c r="Q976" s="100"/>
      <c r="R976" s="100"/>
    </row>
    <row r="977" spans="1:18" s="17" customFormat="1" ht="18.75" customHeight="1" x14ac:dyDescent="0.25">
      <c r="A977" s="43" t="s">
        <v>1667</v>
      </c>
      <c r="B977" s="44" t="s">
        <v>1668</v>
      </c>
      <c r="C977" s="36">
        <v>26612</v>
      </c>
      <c r="D977" s="37">
        <v>14637</v>
      </c>
      <c r="E977" s="38">
        <f t="shared" si="39"/>
        <v>0.55001503081316694</v>
      </c>
      <c r="F977" s="119">
        <v>1.4999999999999999E-2</v>
      </c>
      <c r="G977" s="40">
        <v>27011</v>
      </c>
      <c r="H977" s="41">
        <f t="shared" si="40"/>
        <v>14856.455997294452</v>
      </c>
      <c r="I977" s="41"/>
      <c r="J977" s="39">
        <v>0.03</v>
      </c>
      <c r="K977" s="42">
        <v>27821</v>
      </c>
      <c r="L977" s="42">
        <v>15302</v>
      </c>
      <c r="M977" s="43"/>
      <c r="N977" s="42">
        <v>30603.100000000002</v>
      </c>
      <c r="O977" s="42">
        <v>13771.395</v>
      </c>
      <c r="Q977" s="100"/>
      <c r="R977" s="100"/>
    </row>
    <row r="978" spans="1:18" s="17" customFormat="1" ht="18.75" customHeight="1" x14ac:dyDescent="0.25">
      <c r="A978" s="24" t="s">
        <v>1669</v>
      </c>
      <c r="B978" s="25" t="s">
        <v>1670</v>
      </c>
      <c r="C978" s="26">
        <v>30724</v>
      </c>
      <c r="D978" s="27">
        <v>16899</v>
      </c>
      <c r="E978" s="28">
        <f t="shared" si="39"/>
        <v>0.55002603827626606</v>
      </c>
      <c r="F978" s="116">
        <v>1.4999999999999999E-2</v>
      </c>
      <c r="G978" s="30">
        <v>31185</v>
      </c>
      <c r="H978" s="31">
        <f t="shared" si="40"/>
        <v>17152.562003645358</v>
      </c>
      <c r="I978" s="31"/>
      <c r="J978" s="29">
        <v>0.03</v>
      </c>
      <c r="K978" s="32">
        <v>32121</v>
      </c>
      <c r="L978" s="32">
        <v>17667</v>
      </c>
      <c r="M978" s="24"/>
      <c r="N978" s="32">
        <v>35333.100000000006</v>
      </c>
      <c r="O978" s="32">
        <v>15899.895000000002</v>
      </c>
      <c r="Q978" s="100"/>
      <c r="R978" s="100"/>
    </row>
    <row r="979" spans="1:18" s="17" customFormat="1" ht="18.75" customHeight="1" x14ac:dyDescent="0.25">
      <c r="A979" s="84" t="s">
        <v>1671</v>
      </c>
      <c r="B979" s="51"/>
      <c r="C979" s="51"/>
      <c r="D979" s="20"/>
      <c r="E979" s="20"/>
      <c r="F979" s="20"/>
      <c r="G979" s="20">
        <v>0</v>
      </c>
      <c r="H979" s="20"/>
      <c r="I979" s="20"/>
      <c r="J979" s="20"/>
      <c r="K979" s="20"/>
      <c r="L979" s="20"/>
      <c r="M979" s="23"/>
      <c r="N979" s="20"/>
      <c r="O979" s="84"/>
      <c r="Q979" s="100"/>
      <c r="R979" s="100"/>
    </row>
    <row r="980" spans="1:18" s="17" customFormat="1" ht="18.75" customHeight="1" x14ac:dyDescent="0.3">
      <c r="A980" s="115" t="s">
        <v>1621</v>
      </c>
      <c r="B980" s="25" t="s">
        <v>1622</v>
      </c>
      <c r="C980" s="26">
        <v>332</v>
      </c>
      <c r="D980" s="27">
        <v>183</v>
      </c>
      <c r="E980" s="28">
        <f t="shared" si="39"/>
        <v>0.5512048192771084</v>
      </c>
      <c r="F980" s="116">
        <v>0.03</v>
      </c>
      <c r="G980" s="30">
        <v>342</v>
      </c>
      <c r="H980" s="31">
        <f t="shared" si="40"/>
        <v>188.51204819277106</v>
      </c>
      <c r="I980" s="31"/>
      <c r="J980" s="29">
        <v>0.03</v>
      </c>
      <c r="K980" s="32">
        <v>352</v>
      </c>
      <c r="L980" s="32">
        <v>194</v>
      </c>
      <c r="M980" s="24"/>
      <c r="N980" s="32">
        <v>380.16</v>
      </c>
      <c r="O980" s="32">
        <v>171.072</v>
      </c>
      <c r="Q980" s="100"/>
      <c r="R980" s="100"/>
    </row>
    <row r="981" spans="1:18" s="74" customFormat="1" ht="18.75" customHeight="1" x14ac:dyDescent="0.3">
      <c r="A981" s="143" t="s">
        <v>1623</v>
      </c>
      <c r="B981" s="67" t="s">
        <v>1624</v>
      </c>
      <c r="C981" s="55"/>
      <c r="D981" s="68"/>
      <c r="E981" s="69">
        <v>0.55000000000000004</v>
      </c>
      <c r="F981" s="142">
        <v>0.03</v>
      </c>
      <c r="G981" s="71"/>
      <c r="H981" s="72"/>
      <c r="I981" s="72"/>
      <c r="J981" s="70">
        <v>0.03</v>
      </c>
      <c r="K981" s="73">
        <v>704</v>
      </c>
      <c r="L981" s="73">
        <v>388</v>
      </c>
      <c r="M981" s="63"/>
      <c r="N981" s="73">
        <v>760.32</v>
      </c>
      <c r="O981" s="73">
        <v>342.14400000000001</v>
      </c>
      <c r="Q981" s="100"/>
      <c r="R981" s="176"/>
    </row>
    <row r="982" spans="1:18" s="17" customFormat="1" ht="18.75" customHeight="1" x14ac:dyDescent="0.3">
      <c r="A982" s="115" t="s">
        <v>1625</v>
      </c>
      <c r="B982" s="25" t="s">
        <v>1626</v>
      </c>
      <c r="C982" s="26"/>
      <c r="D982" s="27"/>
      <c r="E982" s="28">
        <v>0.55000000000000004</v>
      </c>
      <c r="F982" s="116">
        <v>0.03</v>
      </c>
      <c r="G982" s="30"/>
      <c r="H982" s="31"/>
      <c r="I982" s="31"/>
      <c r="J982" s="29">
        <v>0.03</v>
      </c>
      <c r="K982" s="32">
        <v>1056</v>
      </c>
      <c r="L982" s="32">
        <v>582</v>
      </c>
      <c r="M982" s="24"/>
      <c r="N982" s="32">
        <v>1140.48</v>
      </c>
      <c r="O982" s="32">
        <v>513.21600000000001</v>
      </c>
      <c r="Q982" s="100"/>
      <c r="R982" s="100"/>
    </row>
    <row r="983" spans="1:18" s="74" customFormat="1" ht="18.75" customHeight="1" x14ac:dyDescent="0.3">
      <c r="A983" s="143" t="s">
        <v>1627</v>
      </c>
      <c r="B983" s="67" t="s">
        <v>1628</v>
      </c>
      <c r="C983" s="55"/>
      <c r="D983" s="68"/>
      <c r="E983" s="69">
        <v>0.55000000000000004</v>
      </c>
      <c r="F983" s="142">
        <v>0.03</v>
      </c>
      <c r="G983" s="71"/>
      <c r="H983" s="72"/>
      <c r="I983" s="72"/>
      <c r="J983" s="70">
        <v>0.03</v>
      </c>
      <c r="K983" s="73">
        <v>1408</v>
      </c>
      <c r="L983" s="73">
        <v>776</v>
      </c>
      <c r="M983" s="63"/>
      <c r="N983" s="73">
        <v>1520.64</v>
      </c>
      <c r="O983" s="73">
        <v>684.28800000000001</v>
      </c>
      <c r="Q983" s="100"/>
      <c r="R983" s="176"/>
    </row>
    <row r="984" spans="1:18" s="17" customFormat="1" ht="18.75" customHeight="1" x14ac:dyDescent="0.3">
      <c r="A984" s="115" t="s">
        <v>1629</v>
      </c>
      <c r="B984" s="25" t="s">
        <v>1630</v>
      </c>
      <c r="C984" s="26"/>
      <c r="D984" s="27"/>
      <c r="E984" s="28">
        <v>0.55000000000000004</v>
      </c>
      <c r="F984" s="116">
        <v>0.03</v>
      </c>
      <c r="G984" s="30"/>
      <c r="H984" s="31"/>
      <c r="I984" s="31"/>
      <c r="J984" s="29">
        <v>0.03</v>
      </c>
      <c r="K984" s="32">
        <v>1760</v>
      </c>
      <c r="L984" s="32">
        <v>970</v>
      </c>
      <c r="M984" s="24"/>
      <c r="N984" s="32">
        <v>1900.8000000000002</v>
      </c>
      <c r="O984" s="32">
        <v>855.36000000000013</v>
      </c>
      <c r="Q984" s="100"/>
      <c r="R984" s="100"/>
    </row>
    <row r="985" spans="1:18" s="74" customFormat="1" ht="18.75" customHeight="1" x14ac:dyDescent="0.3">
      <c r="A985" s="143" t="s">
        <v>1631</v>
      </c>
      <c r="B985" s="67" t="s">
        <v>1632</v>
      </c>
      <c r="C985" s="55"/>
      <c r="D985" s="68"/>
      <c r="E985" s="69">
        <v>0.55000000000000004</v>
      </c>
      <c r="F985" s="142">
        <v>0.03</v>
      </c>
      <c r="G985" s="71"/>
      <c r="H985" s="72"/>
      <c r="I985" s="72"/>
      <c r="J985" s="70">
        <v>0.03</v>
      </c>
      <c r="K985" s="73">
        <v>2112</v>
      </c>
      <c r="L985" s="73">
        <v>1164</v>
      </c>
      <c r="M985" s="63"/>
      <c r="N985" s="73">
        <v>2280.96</v>
      </c>
      <c r="O985" s="73">
        <v>1026.432</v>
      </c>
      <c r="Q985" s="100"/>
      <c r="R985" s="176"/>
    </row>
    <row r="986" spans="1:18" s="17" customFormat="1" ht="18.75" customHeight="1" x14ac:dyDescent="0.3">
      <c r="A986" s="115" t="s">
        <v>1633</v>
      </c>
      <c r="B986" s="25" t="s">
        <v>1634</v>
      </c>
      <c r="C986" s="26">
        <v>576</v>
      </c>
      <c r="D986" s="27">
        <v>317</v>
      </c>
      <c r="E986" s="28">
        <f t="shared" si="39"/>
        <v>0.55034722222222221</v>
      </c>
      <c r="F986" s="116">
        <v>0.03</v>
      </c>
      <c r="G986" s="30">
        <v>593</v>
      </c>
      <c r="H986" s="31">
        <f t="shared" si="40"/>
        <v>326.35590277777777</v>
      </c>
      <c r="I986" s="31"/>
      <c r="J986" s="29">
        <v>0.03</v>
      </c>
      <c r="K986" s="32">
        <v>611</v>
      </c>
      <c r="L986" s="32">
        <v>336</v>
      </c>
      <c r="M986" s="24"/>
      <c r="N986" s="32">
        <v>659.88</v>
      </c>
      <c r="O986" s="32">
        <v>296.94600000000003</v>
      </c>
      <c r="Q986" s="100"/>
      <c r="R986" s="100"/>
    </row>
    <row r="987" spans="1:18" s="17" customFormat="1" ht="18.75" customHeight="1" x14ac:dyDescent="0.3">
      <c r="A987" s="114" t="s">
        <v>1635</v>
      </c>
      <c r="B987" s="44" t="s">
        <v>1636</v>
      </c>
      <c r="C987" s="36"/>
      <c r="D987" s="37"/>
      <c r="E987" s="38">
        <v>0.55000000000000004</v>
      </c>
      <c r="F987" s="119">
        <v>0.03</v>
      </c>
      <c r="G987" s="40"/>
      <c r="H987" s="41"/>
      <c r="I987" s="41"/>
      <c r="J987" s="39">
        <v>0.03</v>
      </c>
      <c r="K987" s="42">
        <v>1222</v>
      </c>
      <c r="L987" s="42">
        <v>672</v>
      </c>
      <c r="M987" s="43"/>
      <c r="N987" s="42">
        <v>1319.76</v>
      </c>
      <c r="O987" s="42">
        <v>593.89200000000005</v>
      </c>
      <c r="Q987" s="100"/>
      <c r="R987" s="100"/>
    </row>
    <row r="988" spans="1:18" s="17" customFormat="1" ht="18.75" customHeight="1" x14ac:dyDescent="0.3">
      <c r="A988" s="115" t="s">
        <v>1637</v>
      </c>
      <c r="B988" s="25" t="s">
        <v>1638</v>
      </c>
      <c r="C988" s="26"/>
      <c r="D988" s="27"/>
      <c r="E988" s="28">
        <v>0.55000000000000004</v>
      </c>
      <c r="F988" s="116">
        <v>0.03</v>
      </c>
      <c r="G988" s="30"/>
      <c r="H988" s="31"/>
      <c r="I988" s="31"/>
      <c r="J988" s="29">
        <v>0.03</v>
      </c>
      <c r="K988" s="32">
        <v>1833</v>
      </c>
      <c r="L988" s="32">
        <v>1008</v>
      </c>
      <c r="M988" s="24"/>
      <c r="N988" s="32">
        <v>1979.64</v>
      </c>
      <c r="O988" s="32">
        <v>890.83800000000008</v>
      </c>
      <c r="Q988" s="100"/>
      <c r="R988" s="100"/>
    </row>
    <row r="989" spans="1:18" s="17" customFormat="1" ht="18.75" customHeight="1" x14ac:dyDescent="0.3">
      <c r="A989" s="114" t="s">
        <v>1639</v>
      </c>
      <c r="B989" s="44" t="s">
        <v>1640</v>
      </c>
      <c r="C989" s="36"/>
      <c r="D989" s="37"/>
      <c r="E989" s="38">
        <v>0.55000000000000004</v>
      </c>
      <c r="F989" s="119">
        <v>0.03</v>
      </c>
      <c r="G989" s="40"/>
      <c r="H989" s="41"/>
      <c r="I989" s="41"/>
      <c r="J989" s="39">
        <v>0.03</v>
      </c>
      <c r="K989" s="42">
        <v>2444</v>
      </c>
      <c r="L989" s="42">
        <v>1344</v>
      </c>
      <c r="M989" s="43"/>
      <c r="N989" s="42">
        <v>2639.52</v>
      </c>
      <c r="O989" s="42">
        <v>1187.7840000000001</v>
      </c>
      <c r="Q989" s="100"/>
      <c r="R989" s="100"/>
    </row>
    <row r="990" spans="1:18" s="17" customFormat="1" ht="18.75" customHeight="1" x14ac:dyDescent="0.3">
      <c r="A990" s="115" t="s">
        <v>1641</v>
      </c>
      <c r="B990" s="25" t="s">
        <v>1642</v>
      </c>
      <c r="C990" s="26"/>
      <c r="D990" s="27"/>
      <c r="E990" s="28">
        <v>0.55000000000000004</v>
      </c>
      <c r="F990" s="116">
        <v>0.03</v>
      </c>
      <c r="G990" s="30"/>
      <c r="H990" s="31"/>
      <c r="I990" s="31"/>
      <c r="J990" s="29">
        <v>0.03</v>
      </c>
      <c r="K990" s="32">
        <v>3055</v>
      </c>
      <c r="L990" s="32">
        <v>1680</v>
      </c>
      <c r="M990" s="24"/>
      <c r="N990" s="32">
        <v>3299.4</v>
      </c>
      <c r="O990" s="32">
        <v>1484.73</v>
      </c>
      <c r="Q990" s="100"/>
      <c r="R990" s="100"/>
    </row>
    <row r="991" spans="1:18" s="17" customFormat="1" ht="18.75" customHeight="1" x14ac:dyDescent="0.3">
      <c r="A991" s="114" t="s">
        <v>1643</v>
      </c>
      <c r="B991" s="44" t="s">
        <v>1644</v>
      </c>
      <c r="C991" s="36"/>
      <c r="D991" s="37"/>
      <c r="E991" s="38">
        <v>0.55000000000000004</v>
      </c>
      <c r="F991" s="119">
        <v>0.03</v>
      </c>
      <c r="G991" s="40"/>
      <c r="H991" s="41"/>
      <c r="I991" s="41"/>
      <c r="J991" s="39">
        <v>0.03</v>
      </c>
      <c r="K991" s="42">
        <v>3666</v>
      </c>
      <c r="L991" s="42">
        <v>2016</v>
      </c>
      <c r="M991" s="43"/>
      <c r="N991" s="42">
        <v>3959.28</v>
      </c>
      <c r="O991" s="42">
        <v>1781.6760000000002</v>
      </c>
      <c r="Q991" s="100"/>
      <c r="R991" s="100"/>
    </row>
    <row r="992" spans="1:18" s="17" customFormat="1" ht="18.75" customHeight="1" x14ac:dyDescent="0.25">
      <c r="A992" s="78" t="s">
        <v>425</v>
      </c>
      <c r="B992" s="25" t="s">
        <v>426</v>
      </c>
      <c r="C992" s="26">
        <v>2682</v>
      </c>
      <c r="D992" s="27">
        <v>1476</v>
      </c>
      <c r="E992" s="28">
        <v>0.55033557046979864</v>
      </c>
      <c r="F992" s="116">
        <v>0.03</v>
      </c>
      <c r="G992" s="30">
        <v>2762</v>
      </c>
      <c r="H992" s="31">
        <v>1520.0268456375838</v>
      </c>
      <c r="I992" s="31"/>
      <c r="J992" s="29">
        <v>0.03</v>
      </c>
      <c r="K992" s="32">
        <v>2845</v>
      </c>
      <c r="L992" s="32">
        <v>1566</v>
      </c>
      <c r="M992" s="24"/>
      <c r="N992" s="32">
        <v>3072.6000000000004</v>
      </c>
      <c r="O992" s="32">
        <v>1382.6700000000003</v>
      </c>
      <c r="Q992" s="100"/>
      <c r="R992" s="100"/>
    </row>
    <row r="993" spans="1:18" s="74" customFormat="1" ht="18.75" customHeight="1" x14ac:dyDescent="0.25">
      <c r="A993" s="79" t="s">
        <v>427</v>
      </c>
      <c r="B993" s="67" t="s">
        <v>428</v>
      </c>
      <c r="C993" s="55"/>
      <c r="D993" s="144"/>
      <c r="E993" s="145">
        <v>0.55000000000000004</v>
      </c>
      <c r="F993" s="146">
        <v>0.03</v>
      </c>
      <c r="G993" s="147"/>
      <c r="H993" s="148"/>
      <c r="I993" s="148"/>
      <c r="J993" s="149">
        <v>0.03</v>
      </c>
      <c r="K993" s="150">
        <v>5690</v>
      </c>
      <c r="L993" s="150">
        <v>3132</v>
      </c>
      <c r="M993" s="63"/>
      <c r="N993" s="150">
        <v>6145.2000000000007</v>
      </c>
      <c r="O993" s="186">
        <v>2765.3400000000006</v>
      </c>
      <c r="Q993" s="100"/>
      <c r="R993" s="176"/>
    </row>
    <row r="994" spans="1:18" s="17" customFormat="1" ht="18.75" customHeight="1" x14ac:dyDescent="0.25">
      <c r="A994" s="78" t="s">
        <v>429</v>
      </c>
      <c r="B994" s="25" t="s">
        <v>430</v>
      </c>
      <c r="C994" s="26"/>
      <c r="D994" s="26"/>
      <c r="E994" s="99">
        <v>0.55000000000000004</v>
      </c>
      <c r="F994" s="151">
        <v>0.03</v>
      </c>
      <c r="G994" s="26"/>
      <c r="H994" s="26"/>
      <c r="I994" s="26"/>
      <c r="J994" s="151">
        <v>0.03</v>
      </c>
      <c r="K994" s="26">
        <v>8535</v>
      </c>
      <c r="L994" s="26">
        <v>4698</v>
      </c>
      <c r="M994" s="24"/>
      <c r="N994" s="26">
        <v>9217.8000000000011</v>
      </c>
      <c r="O994" s="32">
        <v>4148.01</v>
      </c>
      <c r="Q994" s="100"/>
      <c r="R994" s="100"/>
    </row>
    <row r="995" spans="1:18" s="74" customFormat="1" ht="18.75" customHeight="1" x14ac:dyDescent="0.25">
      <c r="A995" s="79" t="s">
        <v>431</v>
      </c>
      <c r="B995" s="67" t="s">
        <v>432</v>
      </c>
      <c r="C995" s="55"/>
      <c r="D995" s="55"/>
      <c r="E995" s="152">
        <v>0.55000000000000004</v>
      </c>
      <c r="F995" s="153">
        <v>0.03</v>
      </c>
      <c r="G995" s="55"/>
      <c r="H995" s="55"/>
      <c r="I995" s="55"/>
      <c r="J995" s="153">
        <v>0.03</v>
      </c>
      <c r="K995" s="55">
        <v>11380</v>
      </c>
      <c r="L995" s="55">
        <v>6264</v>
      </c>
      <c r="M995" s="63"/>
      <c r="N995" s="55">
        <v>12290.400000000001</v>
      </c>
      <c r="O995" s="73">
        <v>5530.6800000000012</v>
      </c>
      <c r="Q995" s="100"/>
      <c r="R995" s="176"/>
    </row>
    <row r="996" spans="1:18" s="17" customFormat="1" ht="18.75" customHeight="1" x14ac:dyDescent="0.25">
      <c r="A996" s="78" t="s">
        <v>433</v>
      </c>
      <c r="B996" s="25" t="s">
        <v>434</v>
      </c>
      <c r="C996" s="26"/>
      <c r="D996" s="26"/>
      <c r="E996" s="154">
        <v>0.55000000000000004</v>
      </c>
      <c r="F996" s="151">
        <v>0.03</v>
      </c>
      <c r="G996" s="26"/>
      <c r="H996" s="26"/>
      <c r="I996" s="26"/>
      <c r="J996" s="151">
        <v>0.03</v>
      </c>
      <c r="K996" s="26">
        <v>14225</v>
      </c>
      <c r="L996" s="26">
        <v>7830</v>
      </c>
      <c r="M996" s="24"/>
      <c r="N996" s="26">
        <v>15363.000000000002</v>
      </c>
      <c r="O996" s="32">
        <v>6913.3500000000013</v>
      </c>
      <c r="Q996" s="100"/>
      <c r="R996" s="100"/>
    </row>
    <row r="997" spans="1:18" s="74" customFormat="1" ht="18.75" customHeight="1" x14ac:dyDescent="0.25">
      <c r="A997" s="79" t="s">
        <v>435</v>
      </c>
      <c r="B997" s="67" t="s">
        <v>436</v>
      </c>
      <c r="C997" s="55"/>
      <c r="D997" s="55"/>
      <c r="E997" s="152">
        <v>0.55000000000000004</v>
      </c>
      <c r="F997" s="153">
        <v>0.03</v>
      </c>
      <c r="G997" s="55"/>
      <c r="H997" s="55"/>
      <c r="I997" s="55"/>
      <c r="J997" s="153">
        <v>0.03</v>
      </c>
      <c r="K997" s="55">
        <v>17070</v>
      </c>
      <c r="L997" s="55">
        <v>9396</v>
      </c>
      <c r="M997" s="63"/>
      <c r="N997" s="55">
        <v>18435.600000000002</v>
      </c>
      <c r="O997" s="73">
        <v>8296.02</v>
      </c>
      <c r="Q997" s="100"/>
      <c r="R997" s="176"/>
    </row>
    <row r="998" spans="1:18" s="17" customFormat="1" ht="18.75" customHeight="1" x14ac:dyDescent="0.25">
      <c r="A998" s="84" t="s">
        <v>1672</v>
      </c>
      <c r="B998" s="51"/>
      <c r="C998" s="51"/>
      <c r="D998" s="20"/>
      <c r="E998" s="20"/>
      <c r="F998" s="20"/>
      <c r="G998" s="20">
        <v>0</v>
      </c>
      <c r="H998" s="20"/>
      <c r="I998" s="20"/>
      <c r="J998" s="20"/>
      <c r="K998" s="20"/>
      <c r="L998" s="20"/>
      <c r="M998" s="23"/>
      <c r="N998" s="20"/>
      <c r="O998" s="84"/>
      <c r="Q998" s="100"/>
      <c r="R998" s="100"/>
    </row>
    <row r="999" spans="1:18" s="17" customFormat="1" ht="18.75" customHeight="1" x14ac:dyDescent="0.25">
      <c r="A999" s="43" t="s">
        <v>1673</v>
      </c>
      <c r="B999" s="44" t="s">
        <v>1674</v>
      </c>
      <c r="C999" s="36">
        <v>1859</v>
      </c>
      <c r="D999" s="37">
        <v>1023</v>
      </c>
      <c r="E999" s="38">
        <f t="shared" si="39"/>
        <v>0.55029585798816572</v>
      </c>
      <c r="F999" s="155">
        <f t="shared" ref="F999:F1003" si="43">$F$992</f>
        <v>0.03</v>
      </c>
      <c r="G999" s="40">
        <v>1915</v>
      </c>
      <c r="H999" s="41">
        <f t="shared" si="40"/>
        <v>1053.8165680473373</v>
      </c>
      <c r="I999" s="41"/>
      <c r="J999" s="39">
        <v>0.03</v>
      </c>
      <c r="K999" s="42">
        <v>1972</v>
      </c>
      <c r="L999" s="42">
        <v>1085</v>
      </c>
      <c r="M999" s="43"/>
      <c r="N999" s="42">
        <v>2129.7600000000002</v>
      </c>
      <c r="O999" s="42">
        <v>958.39200000000017</v>
      </c>
      <c r="Q999" s="100"/>
      <c r="R999" s="100"/>
    </row>
    <row r="1000" spans="1:18" s="17" customFormat="1" ht="18.75" customHeight="1" x14ac:dyDescent="0.25">
      <c r="A1000" s="24" t="s">
        <v>1675</v>
      </c>
      <c r="B1000" s="25" t="s">
        <v>1676</v>
      </c>
      <c r="C1000" s="26">
        <v>2448</v>
      </c>
      <c r="D1000" s="27">
        <v>1347</v>
      </c>
      <c r="E1000" s="28">
        <f t="shared" si="39"/>
        <v>0.55024509803921573</v>
      </c>
      <c r="F1000" s="156">
        <f t="shared" si="43"/>
        <v>0.03</v>
      </c>
      <c r="G1000" s="30">
        <v>2521</v>
      </c>
      <c r="H1000" s="31">
        <f t="shared" si="40"/>
        <v>1387.1678921568628</v>
      </c>
      <c r="I1000" s="31"/>
      <c r="J1000" s="29">
        <v>0.03</v>
      </c>
      <c r="K1000" s="32">
        <v>2597</v>
      </c>
      <c r="L1000" s="32">
        <v>1429</v>
      </c>
      <c r="M1000" s="24"/>
      <c r="N1000" s="32">
        <v>2804.76</v>
      </c>
      <c r="O1000" s="32">
        <v>1262.1420000000001</v>
      </c>
      <c r="Q1000" s="100"/>
      <c r="R1000" s="100"/>
    </row>
    <row r="1001" spans="1:18" s="17" customFormat="1" ht="18.75" customHeight="1" x14ac:dyDescent="0.25">
      <c r="A1001" s="43" t="s">
        <v>1677</v>
      </c>
      <c r="B1001" s="44" t="s">
        <v>1678</v>
      </c>
      <c r="C1001" s="36">
        <v>2962</v>
      </c>
      <c r="D1001" s="37">
        <v>1630</v>
      </c>
      <c r="E1001" s="38">
        <f t="shared" si="39"/>
        <v>0.55030384875084404</v>
      </c>
      <c r="F1001" s="155">
        <f t="shared" si="43"/>
        <v>0.03</v>
      </c>
      <c r="G1001" s="40">
        <v>3051</v>
      </c>
      <c r="H1001" s="41">
        <f t="shared" si="40"/>
        <v>1678.9770425388251</v>
      </c>
      <c r="I1001" s="41"/>
      <c r="J1001" s="39">
        <v>0.03</v>
      </c>
      <c r="K1001" s="42">
        <v>3143</v>
      </c>
      <c r="L1001" s="42">
        <v>1730</v>
      </c>
      <c r="M1001" s="43"/>
      <c r="N1001" s="42">
        <v>3394.44</v>
      </c>
      <c r="O1001" s="42">
        <v>1527.498</v>
      </c>
      <c r="Q1001" s="100"/>
      <c r="R1001" s="100"/>
    </row>
    <row r="1002" spans="1:18" s="17" customFormat="1" ht="18.75" customHeight="1" x14ac:dyDescent="0.25">
      <c r="A1002" s="24" t="s">
        <v>1679</v>
      </c>
      <c r="B1002" s="25" t="s">
        <v>1680</v>
      </c>
      <c r="C1002" s="26">
        <v>3628</v>
      </c>
      <c r="D1002" s="27">
        <v>1996</v>
      </c>
      <c r="E1002" s="28">
        <f t="shared" si="39"/>
        <v>0.55016538037486218</v>
      </c>
      <c r="F1002" s="156">
        <f t="shared" si="43"/>
        <v>0.03</v>
      </c>
      <c r="G1002" s="30">
        <v>3737</v>
      </c>
      <c r="H1002" s="31">
        <f t="shared" si="40"/>
        <v>2055.9680264608601</v>
      </c>
      <c r="I1002" s="31"/>
      <c r="J1002" s="29">
        <v>0.03</v>
      </c>
      <c r="K1002" s="32">
        <v>3849</v>
      </c>
      <c r="L1002" s="32">
        <v>2118</v>
      </c>
      <c r="M1002" s="24"/>
      <c r="N1002" s="32">
        <v>4156.92</v>
      </c>
      <c r="O1002" s="32">
        <v>1870.614</v>
      </c>
      <c r="Q1002" s="100"/>
      <c r="R1002" s="100"/>
    </row>
    <row r="1003" spans="1:18" s="17" customFormat="1" ht="18.75" customHeight="1" x14ac:dyDescent="0.25">
      <c r="A1003" s="43" t="s">
        <v>1681</v>
      </c>
      <c r="B1003" s="44" t="s">
        <v>1682</v>
      </c>
      <c r="C1003" s="36">
        <v>4294</v>
      </c>
      <c r="D1003" s="37">
        <v>2362</v>
      </c>
      <c r="E1003" s="38">
        <f t="shared" si="39"/>
        <v>0.5500698649278063</v>
      </c>
      <c r="F1003" s="155">
        <f t="shared" si="43"/>
        <v>0.03</v>
      </c>
      <c r="G1003" s="40">
        <v>4423</v>
      </c>
      <c r="H1003" s="41">
        <f t="shared" si="40"/>
        <v>2432.9590125756872</v>
      </c>
      <c r="I1003" s="41"/>
      <c r="J1003" s="39">
        <v>0.03</v>
      </c>
      <c r="K1003" s="42">
        <v>4556</v>
      </c>
      <c r="L1003" s="42">
        <v>2506</v>
      </c>
      <c r="M1003" s="43"/>
      <c r="N1003" s="42">
        <v>4920.4800000000005</v>
      </c>
      <c r="O1003" s="42">
        <v>2214.2160000000003</v>
      </c>
      <c r="Q1003" s="100"/>
      <c r="R1003" s="100"/>
    </row>
    <row r="1004" spans="1:18" s="17" customFormat="1" ht="18.75" customHeight="1" x14ac:dyDescent="0.25">
      <c r="A1004" s="84" t="s">
        <v>1683</v>
      </c>
      <c r="B1004" s="51"/>
      <c r="C1004" s="51"/>
      <c r="D1004" s="20"/>
      <c r="E1004" s="20"/>
      <c r="F1004" s="20"/>
      <c r="G1004" s="20">
        <v>0</v>
      </c>
      <c r="H1004" s="20"/>
      <c r="I1004" s="20"/>
      <c r="J1004" s="20"/>
      <c r="K1004" s="20"/>
      <c r="L1004" s="20"/>
      <c r="M1004" s="23"/>
      <c r="N1004" s="20"/>
      <c r="O1004" s="84"/>
      <c r="Q1004" s="100"/>
      <c r="R1004" s="100"/>
    </row>
    <row r="1005" spans="1:18" s="17" customFormat="1" ht="18.75" customHeight="1" x14ac:dyDescent="0.25">
      <c r="A1005" s="24" t="s">
        <v>1684</v>
      </c>
      <c r="B1005" s="25" t="s">
        <v>380</v>
      </c>
      <c r="C1005" s="26">
        <v>932</v>
      </c>
      <c r="D1005" s="27">
        <v>513</v>
      </c>
      <c r="E1005" s="28">
        <f t="shared" si="39"/>
        <v>0.55042918454935619</v>
      </c>
      <c r="F1005" s="116">
        <v>0.03</v>
      </c>
      <c r="G1005" s="30">
        <v>960</v>
      </c>
      <c r="H1005" s="31">
        <f t="shared" si="40"/>
        <v>528.41201716738192</v>
      </c>
      <c r="I1005" s="31"/>
      <c r="J1005" s="29">
        <v>0.03</v>
      </c>
      <c r="K1005" s="32">
        <v>989</v>
      </c>
      <c r="L1005" s="32">
        <v>544</v>
      </c>
      <c r="M1005" s="24"/>
      <c r="N1005" s="32">
        <v>1068.1200000000001</v>
      </c>
      <c r="O1005" s="32">
        <v>480.65400000000005</v>
      </c>
      <c r="Q1005" s="100"/>
      <c r="R1005" s="100"/>
    </row>
    <row r="1006" spans="1:18" s="17" customFormat="1" ht="18.75" customHeight="1" x14ac:dyDescent="0.25">
      <c r="A1006" s="43" t="s">
        <v>1685</v>
      </c>
      <c r="B1006" s="44" t="s">
        <v>1448</v>
      </c>
      <c r="C1006" s="36">
        <v>1399</v>
      </c>
      <c r="D1006" s="37">
        <v>770</v>
      </c>
      <c r="E1006" s="38">
        <f t="shared" si="39"/>
        <v>0.55039313795568268</v>
      </c>
      <c r="F1006" s="119">
        <v>0.03</v>
      </c>
      <c r="G1006" s="40">
        <v>1441</v>
      </c>
      <c r="H1006" s="41">
        <f t="shared" si="40"/>
        <v>793.11651179413877</v>
      </c>
      <c r="I1006" s="41"/>
      <c r="J1006" s="39">
        <v>0.03</v>
      </c>
      <c r="K1006" s="42">
        <v>1484</v>
      </c>
      <c r="L1006" s="42">
        <v>817</v>
      </c>
      <c r="M1006" s="43"/>
      <c r="N1006" s="42">
        <v>1602.72</v>
      </c>
      <c r="O1006" s="42">
        <v>721.22400000000005</v>
      </c>
      <c r="Q1006" s="100"/>
      <c r="R1006" s="100"/>
    </row>
    <row r="1007" spans="1:18" s="17" customFormat="1" ht="18.75" customHeight="1" x14ac:dyDescent="0.25">
      <c r="A1007" s="84" t="s">
        <v>1686</v>
      </c>
      <c r="B1007" s="51"/>
      <c r="C1007" s="51"/>
      <c r="D1007" s="20"/>
      <c r="E1007" s="20"/>
      <c r="F1007" s="20"/>
      <c r="G1007" s="20">
        <v>0</v>
      </c>
      <c r="H1007" s="20"/>
      <c r="I1007" s="20"/>
      <c r="J1007" s="20"/>
      <c r="K1007" s="20"/>
      <c r="L1007" s="20"/>
      <c r="M1007" s="23"/>
      <c r="N1007" s="20"/>
      <c r="O1007" s="84"/>
      <c r="Q1007" s="100"/>
      <c r="R1007" s="100"/>
    </row>
    <row r="1008" spans="1:18" s="17" customFormat="1" ht="18.75" customHeight="1" x14ac:dyDescent="0.25">
      <c r="A1008" s="24" t="s">
        <v>1687</v>
      </c>
      <c r="B1008" s="25" t="s">
        <v>1688</v>
      </c>
      <c r="C1008" s="26">
        <v>1049</v>
      </c>
      <c r="D1008" s="27">
        <v>577</v>
      </c>
      <c r="E1008" s="28">
        <f t="shared" si="39"/>
        <v>0.550047664442326</v>
      </c>
      <c r="F1008" s="156">
        <f t="shared" ref="F1008:F1020" si="44">$F$1006</f>
        <v>0.03</v>
      </c>
      <c r="G1008" s="30">
        <v>1080</v>
      </c>
      <c r="H1008" s="31">
        <f t="shared" si="40"/>
        <v>594.05147759771205</v>
      </c>
      <c r="I1008" s="31"/>
      <c r="J1008" s="29">
        <v>0.03</v>
      </c>
      <c r="K1008" s="32">
        <v>1112</v>
      </c>
      <c r="L1008" s="32">
        <v>612</v>
      </c>
      <c r="M1008" s="24"/>
      <c r="N1008" s="32">
        <v>1200.96</v>
      </c>
      <c r="O1008" s="32">
        <v>540.43200000000002</v>
      </c>
      <c r="Q1008" s="100"/>
      <c r="R1008" s="100"/>
    </row>
    <row r="1009" spans="1:18" s="17" customFormat="1" ht="18.75" customHeight="1" x14ac:dyDescent="0.25">
      <c r="A1009" s="43" t="s">
        <v>1689</v>
      </c>
      <c r="B1009" s="44" t="s">
        <v>1690</v>
      </c>
      <c r="C1009" s="36">
        <v>1507</v>
      </c>
      <c r="D1009" s="37">
        <v>829</v>
      </c>
      <c r="E1009" s="38">
        <f t="shared" si="39"/>
        <v>0.55009953550099533</v>
      </c>
      <c r="F1009" s="155">
        <f t="shared" si="44"/>
        <v>0.03</v>
      </c>
      <c r="G1009" s="40">
        <v>1552</v>
      </c>
      <c r="H1009" s="41">
        <f t="shared" si="40"/>
        <v>853.75447909754473</v>
      </c>
      <c r="I1009" s="41"/>
      <c r="J1009" s="39">
        <v>0.03</v>
      </c>
      <c r="K1009" s="42">
        <v>1599</v>
      </c>
      <c r="L1009" s="42">
        <v>880</v>
      </c>
      <c r="M1009" s="43"/>
      <c r="N1009" s="42">
        <v>1726.92</v>
      </c>
      <c r="O1009" s="42">
        <v>777.11400000000003</v>
      </c>
      <c r="Q1009" s="100"/>
      <c r="R1009" s="100"/>
    </row>
    <row r="1010" spans="1:18" s="17" customFormat="1" ht="18.75" customHeight="1" x14ac:dyDescent="0.25">
      <c r="A1010" s="24" t="s">
        <v>1691</v>
      </c>
      <c r="B1010" s="25" t="s">
        <v>1692</v>
      </c>
      <c r="C1010" s="26">
        <v>1585</v>
      </c>
      <c r="D1010" s="27">
        <v>872</v>
      </c>
      <c r="E1010" s="28">
        <f t="shared" si="39"/>
        <v>0.5501577287066246</v>
      </c>
      <c r="F1010" s="156">
        <f t="shared" si="44"/>
        <v>0.03</v>
      </c>
      <c r="G1010" s="30">
        <v>1633</v>
      </c>
      <c r="H1010" s="31">
        <f t="shared" si="40"/>
        <v>898.407570977918</v>
      </c>
      <c r="I1010" s="31"/>
      <c r="J1010" s="29">
        <v>0.03</v>
      </c>
      <c r="K1010" s="32">
        <v>1682</v>
      </c>
      <c r="L1010" s="32">
        <v>925</v>
      </c>
      <c r="M1010" s="24"/>
      <c r="N1010" s="32">
        <v>1816.5600000000002</v>
      </c>
      <c r="O1010" s="32">
        <v>817.45200000000011</v>
      </c>
      <c r="Q1010" s="100"/>
      <c r="R1010" s="100"/>
    </row>
    <row r="1011" spans="1:18" s="17" customFormat="1" ht="18.75" customHeight="1" x14ac:dyDescent="0.25">
      <c r="A1011" s="43" t="s">
        <v>1693</v>
      </c>
      <c r="B1011" s="44" t="s">
        <v>1694</v>
      </c>
      <c r="C1011" s="36">
        <v>2043</v>
      </c>
      <c r="D1011" s="37">
        <v>1124</v>
      </c>
      <c r="E1011" s="38">
        <f t="shared" si="39"/>
        <v>0.5501713166911405</v>
      </c>
      <c r="F1011" s="155">
        <f t="shared" si="44"/>
        <v>0.03</v>
      </c>
      <c r="G1011" s="40">
        <v>2104</v>
      </c>
      <c r="H1011" s="41">
        <f t="shared" si="40"/>
        <v>1157.5604503181596</v>
      </c>
      <c r="I1011" s="41"/>
      <c r="J1011" s="39">
        <v>0.03</v>
      </c>
      <c r="K1011" s="42">
        <v>2167</v>
      </c>
      <c r="L1011" s="42">
        <v>1192</v>
      </c>
      <c r="M1011" s="43"/>
      <c r="N1011" s="42">
        <v>2340.36</v>
      </c>
      <c r="O1011" s="42">
        <v>1053.162</v>
      </c>
      <c r="Q1011" s="100"/>
      <c r="R1011" s="100"/>
    </row>
    <row r="1012" spans="1:18" s="17" customFormat="1" ht="18.75" customHeight="1" x14ac:dyDescent="0.25">
      <c r="A1012" s="24" t="s">
        <v>1695</v>
      </c>
      <c r="B1012" s="25" t="s">
        <v>1696</v>
      </c>
      <c r="C1012" s="26">
        <v>1422</v>
      </c>
      <c r="D1012" s="27">
        <v>783</v>
      </c>
      <c r="E1012" s="28">
        <f t="shared" si="39"/>
        <v>0.55063291139240511</v>
      </c>
      <c r="F1012" s="156">
        <f t="shared" si="44"/>
        <v>0.03</v>
      </c>
      <c r="G1012" s="30">
        <v>1465</v>
      </c>
      <c r="H1012" s="31">
        <f t="shared" si="40"/>
        <v>806.67721518987344</v>
      </c>
      <c r="I1012" s="31"/>
      <c r="J1012" s="29">
        <v>0.03</v>
      </c>
      <c r="K1012" s="32">
        <v>1509</v>
      </c>
      <c r="L1012" s="32">
        <v>831</v>
      </c>
      <c r="M1012" s="24"/>
      <c r="N1012" s="32">
        <v>1629.72</v>
      </c>
      <c r="O1012" s="32">
        <v>733.37400000000002</v>
      </c>
      <c r="Q1012" s="100"/>
      <c r="R1012" s="100"/>
    </row>
    <row r="1013" spans="1:18" s="17" customFormat="1" ht="18.75" customHeight="1" x14ac:dyDescent="0.25">
      <c r="A1013" s="43" t="s">
        <v>1697</v>
      </c>
      <c r="B1013" s="44" t="s">
        <v>1698</v>
      </c>
      <c r="C1013" s="36">
        <v>1962</v>
      </c>
      <c r="D1013" s="37">
        <v>1080</v>
      </c>
      <c r="E1013" s="38">
        <f t="shared" ref="E1013:E1086" si="45">+D1013/C1013</f>
        <v>0.55045871559633031</v>
      </c>
      <c r="F1013" s="155">
        <f t="shared" si="44"/>
        <v>0.03</v>
      </c>
      <c r="G1013" s="40">
        <v>2021</v>
      </c>
      <c r="H1013" s="41">
        <f t="shared" ref="H1013:H1086" si="46">+G1013*E1013</f>
        <v>1112.4770642201836</v>
      </c>
      <c r="I1013" s="41"/>
      <c r="J1013" s="39">
        <v>0.03</v>
      </c>
      <c r="K1013" s="42">
        <v>2082</v>
      </c>
      <c r="L1013" s="42">
        <v>1146</v>
      </c>
      <c r="M1013" s="43"/>
      <c r="N1013" s="42">
        <v>2248.56</v>
      </c>
      <c r="O1013" s="42">
        <v>1011.852</v>
      </c>
      <c r="Q1013" s="100"/>
      <c r="R1013" s="100"/>
    </row>
    <row r="1014" spans="1:18" s="17" customFormat="1" ht="18.75" customHeight="1" x14ac:dyDescent="0.25">
      <c r="A1014" s="24" t="s">
        <v>1699</v>
      </c>
      <c r="B1014" s="25" t="s">
        <v>1700</v>
      </c>
      <c r="C1014" s="26">
        <v>2415</v>
      </c>
      <c r="D1014" s="27">
        <v>1329</v>
      </c>
      <c r="E1014" s="28">
        <f t="shared" si="45"/>
        <v>0.55031055900621118</v>
      </c>
      <c r="F1014" s="156">
        <f t="shared" si="44"/>
        <v>0.03</v>
      </c>
      <c r="G1014" s="30">
        <v>2487</v>
      </c>
      <c r="H1014" s="31">
        <f t="shared" si="46"/>
        <v>1368.6223602484472</v>
      </c>
      <c r="I1014" s="31"/>
      <c r="J1014" s="29">
        <v>0.03</v>
      </c>
      <c r="K1014" s="32">
        <v>2562</v>
      </c>
      <c r="L1014" s="32">
        <v>1410</v>
      </c>
      <c r="M1014" s="24"/>
      <c r="N1014" s="32">
        <v>2766.96</v>
      </c>
      <c r="O1014" s="32">
        <v>1245.1320000000001</v>
      </c>
      <c r="Q1014" s="100"/>
      <c r="R1014" s="100"/>
    </row>
    <row r="1015" spans="1:18" s="17" customFormat="1" ht="18.75" customHeight="1" x14ac:dyDescent="0.25">
      <c r="A1015" s="43" t="s">
        <v>1701</v>
      </c>
      <c r="B1015" s="44" t="s">
        <v>1702</v>
      </c>
      <c r="C1015" s="36">
        <v>2584</v>
      </c>
      <c r="D1015" s="37">
        <v>1422</v>
      </c>
      <c r="E1015" s="38">
        <f t="shared" si="45"/>
        <v>0.55030959752321984</v>
      </c>
      <c r="F1015" s="155">
        <f t="shared" si="44"/>
        <v>0.03</v>
      </c>
      <c r="G1015" s="40">
        <v>2662</v>
      </c>
      <c r="H1015" s="41">
        <f t="shared" si="46"/>
        <v>1464.9241486068113</v>
      </c>
      <c r="I1015" s="41"/>
      <c r="J1015" s="39">
        <v>0.03</v>
      </c>
      <c r="K1015" s="42">
        <v>2742</v>
      </c>
      <c r="L1015" s="42">
        <v>1509</v>
      </c>
      <c r="M1015" s="43"/>
      <c r="N1015" s="42">
        <v>2961.36</v>
      </c>
      <c r="O1015" s="42">
        <v>1332.6120000000001</v>
      </c>
      <c r="Q1015" s="100"/>
      <c r="R1015" s="100"/>
    </row>
    <row r="1016" spans="1:18" s="17" customFormat="1" ht="18.75" customHeight="1" x14ac:dyDescent="0.25">
      <c r="A1016" s="24" t="s">
        <v>1703</v>
      </c>
      <c r="B1016" s="25" t="s">
        <v>1704</v>
      </c>
      <c r="C1016" s="26">
        <v>3127</v>
      </c>
      <c r="D1016" s="27">
        <v>1720</v>
      </c>
      <c r="E1016" s="28">
        <f t="shared" si="45"/>
        <v>0.55004796929964828</v>
      </c>
      <c r="F1016" s="156">
        <f t="shared" si="44"/>
        <v>0.03</v>
      </c>
      <c r="G1016" s="30">
        <v>3221</v>
      </c>
      <c r="H1016" s="31">
        <f t="shared" si="46"/>
        <v>1771.7045091141672</v>
      </c>
      <c r="I1016" s="31"/>
      <c r="J1016" s="29">
        <v>0.03</v>
      </c>
      <c r="K1016" s="32">
        <v>3318</v>
      </c>
      <c r="L1016" s="32">
        <v>1825</v>
      </c>
      <c r="M1016" s="24"/>
      <c r="N1016" s="32">
        <v>3583.44</v>
      </c>
      <c r="O1016" s="32">
        <v>1612.548</v>
      </c>
      <c r="Q1016" s="100"/>
      <c r="R1016" s="100"/>
    </row>
    <row r="1017" spans="1:18" s="17" customFormat="1" ht="18.75" customHeight="1" x14ac:dyDescent="0.25">
      <c r="A1017" s="43" t="s">
        <v>1705</v>
      </c>
      <c r="B1017" s="44" t="s">
        <v>1706</v>
      </c>
      <c r="C1017" s="36">
        <v>3830</v>
      </c>
      <c r="D1017" s="37">
        <v>2107</v>
      </c>
      <c r="E1017" s="38">
        <f t="shared" si="45"/>
        <v>0.55013054830287211</v>
      </c>
      <c r="F1017" s="155">
        <f t="shared" si="44"/>
        <v>0.03</v>
      </c>
      <c r="G1017" s="40">
        <v>3945</v>
      </c>
      <c r="H1017" s="41">
        <f t="shared" si="46"/>
        <v>2170.2650130548304</v>
      </c>
      <c r="I1017" s="41"/>
      <c r="J1017" s="39">
        <v>0.03</v>
      </c>
      <c r="K1017" s="42">
        <v>4063</v>
      </c>
      <c r="L1017" s="42">
        <v>2235</v>
      </c>
      <c r="M1017" s="43"/>
      <c r="N1017" s="42">
        <v>4388.04</v>
      </c>
      <c r="O1017" s="42">
        <v>1974.6179999999999</v>
      </c>
      <c r="Q1017" s="100"/>
      <c r="R1017" s="100"/>
    </row>
    <row r="1018" spans="1:18" s="17" customFormat="1" ht="18.75" customHeight="1" x14ac:dyDescent="0.25">
      <c r="A1018" s="24" t="s">
        <v>1707</v>
      </c>
      <c r="B1018" s="25" t="s">
        <v>1708</v>
      </c>
      <c r="C1018" s="26">
        <v>4533</v>
      </c>
      <c r="D1018" s="27">
        <v>2494</v>
      </c>
      <c r="E1018" s="28">
        <f t="shared" si="45"/>
        <v>0.55018751378777853</v>
      </c>
      <c r="F1018" s="156">
        <f t="shared" si="44"/>
        <v>0.03</v>
      </c>
      <c r="G1018" s="30">
        <v>4669</v>
      </c>
      <c r="H1018" s="31">
        <f t="shared" si="46"/>
        <v>2568.8255018751379</v>
      </c>
      <c r="I1018" s="31"/>
      <c r="J1018" s="29">
        <v>0.03</v>
      </c>
      <c r="K1018" s="32">
        <v>4809</v>
      </c>
      <c r="L1018" s="32">
        <v>2646</v>
      </c>
      <c r="M1018" s="24"/>
      <c r="N1018" s="32">
        <v>5193.72</v>
      </c>
      <c r="O1018" s="32">
        <v>2337.174</v>
      </c>
      <c r="Q1018" s="100"/>
      <c r="R1018" s="100"/>
    </row>
    <row r="1019" spans="1:18" s="17" customFormat="1" ht="18.75" customHeight="1" x14ac:dyDescent="0.25">
      <c r="A1019" s="43" t="s">
        <v>1709</v>
      </c>
      <c r="B1019" s="44" t="s">
        <v>1710</v>
      </c>
      <c r="C1019" s="36">
        <v>5115</v>
      </c>
      <c r="D1019" s="37">
        <v>2814</v>
      </c>
      <c r="E1019" s="38">
        <f t="shared" si="45"/>
        <v>0.55014662756598243</v>
      </c>
      <c r="F1019" s="155">
        <f t="shared" si="44"/>
        <v>0.03</v>
      </c>
      <c r="G1019" s="40">
        <v>5268</v>
      </c>
      <c r="H1019" s="41">
        <f t="shared" si="46"/>
        <v>2898.1724340175956</v>
      </c>
      <c r="I1019" s="41"/>
      <c r="J1019" s="39">
        <v>0.03</v>
      </c>
      <c r="K1019" s="42">
        <v>5426</v>
      </c>
      <c r="L1019" s="42">
        <v>2985</v>
      </c>
      <c r="M1019" s="43"/>
      <c r="N1019" s="42">
        <v>5860.0800000000008</v>
      </c>
      <c r="O1019" s="42">
        <v>2637.0360000000005</v>
      </c>
      <c r="Q1019" s="100"/>
      <c r="R1019" s="100"/>
    </row>
    <row r="1020" spans="1:18" s="17" customFormat="1" ht="18.75" customHeight="1" x14ac:dyDescent="0.25">
      <c r="A1020" s="24" t="s">
        <v>1711</v>
      </c>
      <c r="B1020" s="25" t="s">
        <v>1712</v>
      </c>
      <c r="C1020" s="26">
        <v>6228</v>
      </c>
      <c r="D1020" s="27">
        <v>3426</v>
      </c>
      <c r="E1020" s="28">
        <f t="shared" si="45"/>
        <v>0.55009633911368017</v>
      </c>
      <c r="F1020" s="156">
        <f t="shared" si="44"/>
        <v>0.03</v>
      </c>
      <c r="G1020" s="30">
        <v>6415</v>
      </c>
      <c r="H1020" s="31">
        <f t="shared" si="46"/>
        <v>3528.8680154142585</v>
      </c>
      <c r="I1020" s="31"/>
      <c r="J1020" s="29">
        <v>0.03</v>
      </c>
      <c r="K1020" s="32">
        <v>6607</v>
      </c>
      <c r="L1020" s="32">
        <v>3634</v>
      </c>
      <c r="M1020" s="24"/>
      <c r="N1020" s="32">
        <v>7135.56</v>
      </c>
      <c r="O1020" s="32">
        <v>3211.0020000000004</v>
      </c>
      <c r="Q1020" s="100"/>
      <c r="R1020" s="100"/>
    </row>
    <row r="1021" spans="1:18" s="17" customFormat="1" ht="18.75" customHeight="1" x14ac:dyDescent="0.25">
      <c r="A1021" s="84" t="s">
        <v>1713</v>
      </c>
      <c r="B1021" s="51"/>
      <c r="C1021" s="157"/>
      <c r="D1021" s="158"/>
      <c r="E1021" s="52"/>
      <c r="F1021" s="159"/>
      <c r="G1021" s="48"/>
      <c r="H1021" s="49"/>
      <c r="I1021" s="49"/>
      <c r="J1021" s="136"/>
      <c r="K1021" s="50"/>
      <c r="L1021" s="50"/>
      <c r="M1021" s="23"/>
      <c r="N1021" s="50"/>
      <c r="O1021" s="23"/>
      <c r="Q1021" s="100"/>
      <c r="R1021" s="100"/>
    </row>
    <row r="1022" spans="1:18" s="17" customFormat="1" ht="18.75" customHeight="1" x14ac:dyDescent="0.25">
      <c r="A1022" s="110" t="s">
        <v>1370</v>
      </c>
      <c r="B1022" s="44" t="s">
        <v>1371</v>
      </c>
      <c r="C1022" s="36"/>
      <c r="D1022" s="126"/>
      <c r="E1022" s="38"/>
      <c r="F1022" s="155"/>
      <c r="G1022" s="90"/>
      <c r="H1022" s="92"/>
      <c r="I1022" s="92"/>
      <c r="J1022" s="93"/>
      <c r="K1022" s="42"/>
      <c r="L1022" s="42"/>
      <c r="M1022" s="43"/>
      <c r="N1022" s="42">
        <v>2434.3200000000002</v>
      </c>
      <c r="O1022" s="92">
        <v>1095.4440000000002</v>
      </c>
      <c r="Q1022" s="100"/>
      <c r="R1022" s="100"/>
    </row>
    <row r="1023" spans="1:18" s="17" customFormat="1" ht="18.75" customHeight="1" x14ac:dyDescent="0.25">
      <c r="A1023" s="112" t="s">
        <v>1372</v>
      </c>
      <c r="B1023" s="25" t="s">
        <v>1373</v>
      </c>
      <c r="C1023" s="26"/>
      <c r="D1023" s="140"/>
      <c r="E1023" s="28"/>
      <c r="F1023" s="156"/>
      <c r="G1023" s="30"/>
      <c r="H1023" s="31"/>
      <c r="I1023" s="31"/>
      <c r="J1023" s="29"/>
      <c r="K1023" s="32"/>
      <c r="L1023" s="32"/>
      <c r="M1023" s="24"/>
      <c r="N1023" s="32">
        <v>3043.44</v>
      </c>
      <c r="O1023" s="31">
        <v>1369.548</v>
      </c>
      <c r="Q1023" s="100"/>
      <c r="R1023" s="100"/>
    </row>
    <row r="1024" spans="1:18" s="17" customFormat="1" ht="18.75" customHeight="1" x14ac:dyDescent="0.25">
      <c r="A1024" s="110" t="s">
        <v>1374</v>
      </c>
      <c r="B1024" s="44" t="s">
        <v>1375</v>
      </c>
      <c r="C1024" s="36"/>
      <c r="D1024" s="126"/>
      <c r="E1024" s="38"/>
      <c r="F1024" s="155"/>
      <c r="G1024" s="90"/>
      <c r="H1024" s="92"/>
      <c r="I1024" s="92"/>
      <c r="J1024" s="93"/>
      <c r="K1024" s="42"/>
      <c r="L1024" s="42"/>
      <c r="M1024" s="43"/>
      <c r="N1024" s="42">
        <v>3625.5600000000004</v>
      </c>
      <c r="O1024" s="92">
        <v>1631.5020000000002</v>
      </c>
      <c r="Q1024" s="100"/>
      <c r="R1024" s="100"/>
    </row>
    <row r="1025" spans="1:18" s="17" customFormat="1" ht="18.75" customHeight="1" x14ac:dyDescent="0.25">
      <c r="A1025" s="112" t="s">
        <v>1376</v>
      </c>
      <c r="B1025" s="25" t="s">
        <v>1377</v>
      </c>
      <c r="C1025" s="26"/>
      <c r="D1025" s="140"/>
      <c r="E1025" s="28"/>
      <c r="F1025" s="156"/>
      <c r="G1025" s="30"/>
      <c r="H1025" s="31"/>
      <c r="I1025" s="31"/>
      <c r="J1025" s="29"/>
      <c r="K1025" s="32"/>
      <c r="L1025" s="32"/>
      <c r="M1025" s="24"/>
      <c r="N1025" s="32">
        <v>4513.3200000000006</v>
      </c>
      <c r="O1025" s="31">
        <v>2030.9940000000004</v>
      </c>
      <c r="Q1025" s="100"/>
      <c r="R1025" s="100"/>
    </row>
    <row r="1026" spans="1:18" s="17" customFormat="1" ht="18.75" customHeight="1" x14ac:dyDescent="0.25">
      <c r="A1026" s="110" t="s">
        <v>1378</v>
      </c>
      <c r="B1026" s="44" t="s">
        <v>1379</v>
      </c>
      <c r="C1026" s="36"/>
      <c r="D1026" s="126"/>
      <c r="E1026" s="38"/>
      <c r="F1026" s="155"/>
      <c r="G1026" s="90"/>
      <c r="H1026" s="92"/>
      <c r="I1026" s="92"/>
      <c r="J1026" s="93"/>
      <c r="K1026" s="42"/>
      <c r="L1026" s="42"/>
      <c r="M1026" s="43"/>
      <c r="N1026" s="42">
        <v>5415.1200000000008</v>
      </c>
      <c r="O1026" s="92">
        <v>2436.8040000000005</v>
      </c>
      <c r="Q1026" s="100"/>
      <c r="R1026" s="100"/>
    </row>
    <row r="1027" spans="1:18" s="17" customFormat="1" ht="18.75" customHeight="1" x14ac:dyDescent="0.25">
      <c r="A1027" s="84" t="s">
        <v>1714</v>
      </c>
      <c r="B1027" s="51"/>
      <c r="C1027" s="51"/>
      <c r="D1027" s="20"/>
      <c r="E1027" s="20"/>
      <c r="F1027" s="20"/>
      <c r="G1027" s="20">
        <v>0</v>
      </c>
      <c r="H1027" s="20"/>
      <c r="I1027" s="20"/>
      <c r="J1027" s="20"/>
      <c r="K1027" s="20"/>
      <c r="L1027" s="20"/>
      <c r="M1027" s="127"/>
      <c r="N1027" s="20"/>
      <c r="O1027" s="84"/>
      <c r="Q1027" s="100"/>
      <c r="R1027" s="100"/>
    </row>
    <row r="1028" spans="1:18" s="17" customFormat="1" ht="18.75" customHeight="1" x14ac:dyDescent="0.25">
      <c r="A1028" s="43" t="s">
        <v>1715</v>
      </c>
      <c r="B1028" s="44" t="s">
        <v>380</v>
      </c>
      <c r="C1028" s="36">
        <v>932</v>
      </c>
      <c r="D1028" s="37">
        <v>513</v>
      </c>
      <c r="E1028" s="38">
        <f t="shared" si="45"/>
        <v>0.55042918454935619</v>
      </c>
      <c r="F1028" s="119">
        <v>0.03</v>
      </c>
      <c r="G1028" s="40">
        <v>960</v>
      </c>
      <c r="H1028" s="41">
        <f t="shared" si="46"/>
        <v>528.41201716738192</v>
      </c>
      <c r="I1028" s="41"/>
      <c r="J1028" s="39">
        <v>0.03</v>
      </c>
      <c r="K1028" s="42">
        <v>989</v>
      </c>
      <c r="L1028" s="42">
        <v>544</v>
      </c>
      <c r="M1028" s="43"/>
      <c r="N1028" s="42">
        <v>1068.1200000000001</v>
      </c>
      <c r="O1028" s="42">
        <v>480.65400000000005</v>
      </c>
      <c r="Q1028" s="100"/>
      <c r="R1028" s="100"/>
    </row>
    <row r="1029" spans="1:18" s="17" customFormat="1" ht="18.75" customHeight="1" x14ac:dyDescent="0.25">
      <c r="A1029" s="24" t="s">
        <v>1716</v>
      </c>
      <c r="B1029" s="25" t="s">
        <v>1717</v>
      </c>
      <c r="C1029" s="26">
        <v>1399</v>
      </c>
      <c r="D1029" s="27">
        <v>770</v>
      </c>
      <c r="E1029" s="28">
        <f t="shared" si="45"/>
        <v>0.55039313795568268</v>
      </c>
      <c r="F1029" s="116">
        <v>0.03</v>
      </c>
      <c r="G1029" s="30">
        <v>1441</v>
      </c>
      <c r="H1029" s="31">
        <f t="shared" si="46"/>
        <v>793.11651179413877</v>
      </c>
      <c r="I1029" s="31"/>
      <c r="J1029" s="29">
        <v>0.03</v>
      </c>
      <c r="K1029" s="32">
        <v>1484</v>
      </c>
      <c r="L1029" s="32">
        <v>817</v>
      </c>
      <c r="M1029" s="24"/>
      <c r="N1029" s="32">
        <v>1602.72</v>
      </c>
      <c r="O1029" s="32">
        <v>721.22400000000005</v>
      </c>
      <c r="Q1029" s="100"/>
      <c r="R1029" s="100"/>
    </row>
    <row r="1030" spans="1:18" s="17" customFormat="1" ht="18.75" customHeight="1" x14ac:dyDescent="0.25">
      <c r="A1030" s="84" t="s">
        <v>1718</v>
      </c>
      <c r="B1030" s="51"/>
      <c r="C1030" s="51"/>
      <c r="D1030" s="20"/>
      <c r="E1030" s="20"/>
      <c r="F1030" s="20"/>
      <c r="G1030" s="20">
        <v>0</v>
      </c>
      <c r="H1030" s="20"/>
      <c r="I1030" s="20"/>
      <c r="J1030" s="20"/>
      <c r="K1030" s="20"/>
      <c r="L1030" s="20"/>
      <c r="M1030" s="23"/>
      <c r="N1030" s="20"/>
      <c r="O1030" s="84"/>
      <c r="Q1030" s="100"/>
      <c r="R1030" s="100"/>
    </row>
    <row r="1031" spans="1:18" s="17" customFormat="1" ht="18.75" customHeight="1" x14ac:dyDescent="0.25">
      <c r="A1031" s="43" t="s">
        <v>1719</v>
      </c>
      <c r="B1031" s="44" t="s">
        <v>1720</v>
      </c>
      <c r="C1031" s="36">
        <v>6408</v>
      </c>
      <c r="D1031" s="37">
        <v>3525</v>
      </c>
      <c r="E1031" s="38">
        <f t="shared" si="45"/>
        <v>0.55009363295880154</v>
      </c>
      <c r="F1031" s="119">
        <v>0.03</v>
      </c>
      <c r="G1031" s="40">
        <v>6600</v>
      </c>
      <c r="H1031" s="41">
        <f t="shared" si="46"/>
        <v>3630.6179775280903</v>
      </c>
      <c r="I1031" s="41"/>
      <c r="J1031" s="39">
        <v>0.03</v>
      </c>
      <c r="K1031" s="42">
        <v>6798</v>
      </c>
      <c r="L1031" s="42">
        <v>3740</v>
      </c>
      <c r="M1031" s="43"/>
      <c r="N1031" s="42">
        <v>7477.8</v>
      </c>
      <c r="O1031" s="42">
        <v>3365.01</v>
      </c>
      <c r="Q1031" s="100"/>
      <c r="R1031" s="100"/>
    </row>
    <row r="1032" spans="1:18" s="17" customFormat="1" ht="18.75" customHeight="1" x14ac:dyDescent="0.25">
      <c r="A1032" s="24" t="s">
        <v>1721</v>
      </c>
      <c r="B1032" s="25" t="s">
        <v>1722</v>
      </c>
      <c r="C1032" s="26">
        <v>9016</v>
      </c>
      <c r="D1032" s="27">
        <v>4959</v>
      </c>
      <c r="E1032" s="28">
        <f t="shared" si="45"/>
        <v>0.55002218278615789</v>
      </c>
      <c r="F1032" s="116">
        <v>0.03</v>
      </c>
      <c r="G1032" s="30">
        <v>9286</v>
      </c>
      <c r="H1032" s="31">
        <f t="shared" si="46"/>
        <v>5107.5059893522621</v>
      </c>
      <c r="I1032" s="31"/>
      <c r="J1032" s="29">
        <v>0.03</v>
      </c>
      <c r="K1032" s="32">
        <v>9565</v>
      </c>
      <c r="L1032" s="32">
        <v>5261</v>
      </c>
      <c r="M1032" s="24"/>
      <c r="N1032" s="32">
        <v>10521.5</v>
      </c>
      <c r="O1032" s="32">
        <v>4734.6750000000002</v>
      </c>
      <c r="Q1032" s="100"/>
      <c r="R1032" s="100"/>
    </row>
    <row r="1033" spans="1:18" s="17" customFormat="1" ht="18.75" customHeight="1" x14ac:dyDescent="0.25">
      <c r="A1033" s="43" t="s">
        <v>1723</v>
      </c>
      <c r="B1033" s="44" t="s">
        <v>1724</v>
      </c>
      <c r="C1033" s="36">
        <v>11011</v>
      </c>
      <c r="D1033" s="37">
        <v>6057</v>
      </c>
      <c r="E1033" s="38">
        <f t="shared" si="45"/>
        <v>0.55008627735900462</v>
      </c>
      <c r="F1033" s="119">
        <v>0.03</v>
      </c>
      <c r="G1033" s="40">
        <v>11341</v>
      </c>
      <c r="H1033" s="41">
        <f t="shared" si="46"/>
        <v>6238.5284715284715</v>
      </c>
      <c r="I1033" s="41"/>
      <c r="J1033" s="39">
        <v>0.03</v>
      </c>
      <c r="K1033" s="42">
        <v>11681</v>
      </c>
      <c r="L1033" s="42">
        <v>6426</v>
      </c>
      <c r="M1033" s="43"/>
      <c r="N1033" s="42">
        <v>12849.1</v>
      </c>
      <c r="O1033" s="42">
        <v>5782.0950000000003</v>
      </c>
      <c r="Q1033" s="100"/>
      <c r="R1033" s="100"/>
    </row>
    <row r="1034" spans="1:18" s="17" customFormat="1" ht="18.75" customHeight="1" x14ac:dyDescent="0.25">
      <c r="A1034" s="24" t="s">
        <v>1725</v>
      </c>
      <c r="B1034" s="25" t="s">
        <v>1726</v>
      </c>
      <c r="C1034" s="26">
        <v>14334</v>
      </c>
      <c r="D1034" s="27">
        <v>7884</v>
      </c>
      <c r="E1034" s="28">
        <f t="shared" si="45"/>
        <v>0.55002092925910417</v>
      </c>
      <c r="F1034" s="116">
        <v>0.03</v>
      </c>
      <c r="G1034" s="30">
        <v>14764</v>
      </c>
      <c r="H1034" s="31">
        <f t="shared" si="46"/>
        <v>8120.5089995814142</v>
      </c>
      <c r="I1034" s="31"/>
      <c r="J1034" s="29">
        <v>0.03</v>
      </c>
      <c r="K1034" s="32">
        <v>15207</v>
      </c>
      <c r="L1034" s="32">
        <v>8364</v>
      </c>
      <c r="M1034" s="24"/>
      <c r="N1034" s="32">
        <v>16727.7</v>
      </c>
      <c r="O1034" s="32">
        <v>7527.4650000000001</v>
      </c>
      <c r="Q1034" s="100"/>
      <c r="R1034" s="100"/>
    </row>
    <row r="1035" spans="1:18" s="17" customFormat="1" ht="18.75" customHeight="1" x14ac:dyDescent="0.25">
      <c r="A1035" s="84" t="s">
        <v>1727</v>
      </c>
      <c r="B1035" s="51"/>
      <c r="C1035" s="51"/>
      <c r="D1035" s="20"/>
      <c r="E1035" s="20"/>
      <c r="F1035" s="20"/>
      <c r="G1035" s="20">
        <v>0</v>
      </c>
      <c r="H1035" s="20"/>
      <c r="I1035" s="20"/>
      <c r="J1035" s="20"/>
      <c r="K1035" s="20"/>
      <c r="L1035" s="20"/>
      <c r="M1035" s="23"/>
      <c r="N1035" s="20"/>
      <c r="O1035" s="84"/>
      <c r="Q1035" s="100"/>
      <c r="R1035" s="100"/>
    </row>
    <row r="1036" spans="1:18" s="17" customFormat="1" ht="18.75" customHeight="1" x14ac:dyDescent="0.25">
      <c r="A1036" s="43" t="s">
        <v>1728</v>
      </c>
      <c r="B1036" s="43" t="s">
        <v>1729</v>
      </c>
      <c r="C1036" s="36">
        <v>333</v>
      </c>
      <c r="D1036" s="37">
        <v>184</v>
      </c>
      <c r="E1036" s="38">
        <f t="shared" si="45"/>
        <v>0.55255255255255253</v>
      </c>
      <c r="F1036" s="119">
        <v>0.03</v>
      </c>
      <c r="G1036" s="40">
        <v>343</v>
      </c>
      <c r="H1036" s="41">
        <f t="shared" si="46"/>
        <v>189.52552552552552</v>
      </c>
      <c r="I1036" s="41"/>
      <c r="J1036" s="39">
        <v>0.03</v>
      </c>
      <c r="K1036" s="42">
        <v>353</v>
      </c>
      <c r="L1036" s="42">
        <v>195</v>
      </c>
      <c r="M1036" s="43"/>
      <c r="N1036" s="42">
        <v>381.24</v>
      </c>
      <c r="O1036" s="42">
        <v>171.55800000000002</v>
      </c>
      <c r="Q1036" s="100"/>
      <c r="R1036" s="100"/>
    </row>
    <row r="1037" spans="1:18" s="17" customFormat="1" ht="18.75" customHeight="1" x14ac:dyDescent="0.25">
      <c r="A1037" s="78" t="s">
        <v>425</v>
      </c>
      <c r="B1037" s="24" t="s">
        <v>426</v>
      </c>
      <c r="C1037" s="26">
        <v>2682</v>
      </c>
      <c r="D1037" s="27">
        <v>1476</v>
      </c>
      <c r="E1037" s="28">
        <v>0.55033557046979864</v>
      </c>
      <c r="F1037" s="116">
        <v>0.03</v>
      </c>
      <c r="G1037" s="30">
        <v>2762</v>
      </c>
      <c r="H1037" s="31">
        <v>1520.0268456375838</v>
      </c>
      <c r="I1037" s="31"/>
      <c r="J1037" s="29">
        <v>0.03</v>
      </c>
      <c r="K1037" s="32">
        <v>2845</v>
      </c>
      <c r="L1037" s="32">
        <v>1566</v>
      </c>
      <c r="M1037" s="24"/>
      <c r="N1037" s="32">
        <v>3072.6000000000004</v>
      </c>
      <c r="O1037" s="32">
        <v>1382.6700000000003</v>
      </c>
      <c r="Q1037" s="100"/>
      <c r="R1037" s="100"/>
    </row>
    <row r="1038" spans="1:18" s="74" customFormat="1" ht="18.75" customHeight="1" x14ac:dyDescent="0.25">
      <c r="A1038" s="160" t="s">
        <v>427</v>
      </c>
      <c r="B1038" s="67" t="s">
        <v>428</v>
      </c>
      <c r="C1038" s="55"/>
      <c r="D1038" s="161"/>
      <c r="E1038" s="69">
        <v>0.55000000000000004</v>
      </c>
      <c r="F1038" s="142">
        <v>0.03</v>
      </c>
      <c r="G1038" s="71"/>
      <c r="H1038" s="72"/>
      <c r="I1038" s="148"/>
      <c r="J1038" s="70">
        <v>0.03</v>
      </c>
      <c r="K1038" s="73">
        <v>5690</v>
      </c>
      <c r="L1038" s="73">
        <v>3132</v>
      </c>
      <c r="M1038" s="63"/>
      <c r="N1038" s="73">
        <v>6145.2000000000007</v>
      </c>
      <c r="O1038" s="73">
        <v>2765.3400000000006</v>
      </c>
      <c r="Q1038" s="100"/>
      <c r="R1038" s="176"/>
    </row>
    <row r="1039" spans="1:18" s="17" customFormat="1" ht="18.75" customHeight="1" x14ac:dyDescent="0.25">
      <c r="A1039" s="162" t="s">
        <v>429</v>
      </c>
      <c r="B1039" s="25" t="s">
        <v>430</v>
      </c>
      <c r="C1039" s="26"/>
      <c r="D1039" s="140"/>
      <c r="E1039" s="28">
        <v>0.55000000000000004</v>
      </c>
      <c r="F1039" s="116">
        <v>0.03</v>
      </c>
      <c r="G1039" s="30"/>
      <c r="H1039" s="31"/>
      <c r="I1039" s="123"/>
      <c r="J1039" s="29">
        <v>0.03</v>
      </c>
      <c r="K1039" s="32">
        <v>8535</v>
      </c>
      <c r="L1039" s="32">
        <v>4698</v>
      </c>
      <c r="M1039" s="24"/>
      <c r="N1039" s="32">
        <v>9217.8000000000011</v>
      </c>
      <c r="O1039" s="32">
        <v>4148.01</v>
      </c>
      <c r="Q1039" s="100"/>
      <c r="R1039" s="100"/>
    </row>
    <row r="1040" spans="1:18" s="74" customFormat="1" ht="18.75" customHeight="1" x14ac:dyDescent="0.25">
      <c r="A1040" s="160" t="s">
        <v>431</v>
      </c>
      <c r="B1040" s="67" t="s">
        <v>432</v>
      </c>
      <c r="C1040" s="55"/>
      <c r="D1040" s="161"/>
      <c r="E1040" s="69">
        <v>0.55000000000000004</v>
      </c>
      <c r="F1040" s="142">
        <v>0.03</v>
      </c>
      <c r="G1040" s="71"/>
      <c r="H1040" s="72"/>
      <c r="I1040" s="148"/>
      <c r="J1040" s="70">
        <v>0.03</v>
      </c>
      <c r="K1040" s="73">
        <v>11380</v>
      </c>
      <c r="L1040" s="73">
        <v>6264</v>
      </c>
      <c r="M1040" s="63"/>
      <c r="N1040" s="73">
        <v>12290.400000000001</v>
      </c>
      <c r="O1040" s="73">
        <v>5530.6800000000012</v>
      </c>
      <c r="Q1040" s="100"/>
      <c r="R1040" s="176"/>
    </row>
    <row r="1041" spans="1:18" s="17" customFormat="1" ht="18.75" customHeight="1" x14ac:dyDescent="0.25">
      <c r="A1041" s="162" t="s">
        <v>433</v>
      </c>
      <c r="B1041" s="25" t="s">
        <v>434</v>
      </c>
      <c r="C1041" s="26"/>
      <c r="D1041" s="140"/>
      <c r="E1041" s="28">
        <v>0.55000000000000004</v>
      </c>
      <c r="F1041" s="116">
        <v>0.03</v>
      </c>
      <c r="G1041" s="30"/>
      <c r="H1041" s="31"/>
      <c r="I1041" s="123"/>
      <c r="J1041" s="29">
        <v>0.03</v>
      </c>
      <c r="K1041" s="32">
        <v>14225</v>
      </c>
      <c r="L1041" s="32">
        <v>7830</v>
      </c>
      <c r="M1041" s="24"/>
      <c r="N1041" s="32">
        <v>15363.000000000002</v>
      </c>
      <c r="O1041" s="32">
        <v>6913.3500000000013</v>
      </c>
      <c r="Q1041" s="100"/>
      <c r="R1041" s="100"/>
    </row>
    <row r="1042" spans="1:18" s="74" customFormat="1" ht="18.75" customHeight="1" x14ac:dyDescent="0.25">
      <c r="A1042" s="160" t="s">
        <v>435</v>
      </c>
      <c r="B1042" s="67" t="s">
        <v>436</v>
      </c>
      <c r="C1042" s="55"/>
      <c r="D1042" s="161"/>
      <c r="E1042" s="69">
        <v>0.55000000000000004</v>
      </c>
      <c r="F1042" s="142">
        <v>0.03</v>
      </c>
      <c r="G1042" s="71"/>
      <c r="H1042" s="72"/>
      <c r="I1042" s="148"/>
      <c r="J1042" s="70">
        <v>0.03</v>
      </c>
      <c r="K1042" s="73">
        <v>17070</v>
      </c>
      <c r="L1042" s="73">
        <v>9396</v>
      </c>
      <c r="M1042" s="63"/>
      <c r="N1042" s="73">
        <v>18435.600000000002</v>
      </c>
      <c r="O1042" s="73">
        <v>8296.02</v>
      </c>
      <c r="Q1042" s="100"/>
      <c r="R1042" s="176"/>
    </row>
    <row r="1043" spans="1:18" s="17" customFormat="1" ht="18.75" customHeight="1" x14ac:dyDescent="0.25">
      <c r="A1043" s="84" t="s">
        <v>1730</v>
      </c>
      <c r="B1043" s="51"/>
      <c r="C1043" s="51"/>
      <c r="D1043" s="20"/>
      <c r="E1043" s="20"/>
      <c r="F1043" s="20"/>
      <c r="G1043" s="20">
        <v>0</v>
      </c>
      <c r="H1043" s="20"/>
      <c r="I1043" s="20"/>
      <c r="J1043" s="18"/>
      <c r="K1043" s="18"/>
      <c r="L1043" s="18"/>
      <c r="M1043" s="23"/>
      <c r="N1043" s="18"/>
      <c r="O1043" s="18"/>
      <c r="Q1043" s="100"/>
      <c r="R1043" s="100"/>
    </row>
    <row r="1044" spans="1:18" s="17" customFormat="1" ht="18.75" customHeight="1" x14ac:dyDescent="0.25">
      <c r="A1044" s="43" t="s">
        <v>1731</v>
      </c>
      <c r="B1044" s="44" t="s">
        <v>1732</v>
      </c>
      <c r="C1044" s="36">
        <v>1804</v>
      </c>
      <c r="D1044" s="37">
        <v>993</v>
      </c>
      <c r="E1044" s="38">
        <f t="shared" si="45"/>
        <v>0.55044345898004432</v>
      </c>
      <c r="F1044" s="155">
        <f t="shared" ref="F1044:F1047" si="47">$F$1036</f>
        <v>0.03</v>
      </c>
      <c r="G1044" s="40">
        <v>1858</v>
      </c>
      <c r="H1044" s="41">
        <f t="shared" si="46"/>
        <v>1022.7239467849223</v>
      </c>
      <c r="I1044" s="41"/>
      <c r="J1044" s="39">
        <v>0.03</v>
      </c>
      <c r="K1044" s="42">
        <v>1914</v>
      </c>
      <c r="L1044" s="42">
        <v>1054</v>
      </c>
      <c r="M1044" s="43"/>
      <c r="N1044" s="42">
        <v>2067.1200000000003</v>
      </c>
      <c r="O1044" s="42">
        <v>930.20400000000018</v>
      </c>
      <c r="Q1044" s="100"/>
      <c r="R1044" s="100"/>
    </row>
    <row r="1045" spans="1:18" s="17" customFormat="1" ht="18.75" customHeight="1" x14ac:dyDescent="0.25">
      <c r="A1045" s="24" t="s">
        <v>1733</v>
      </c>
      <c r="B1045" s="25" t="s">
        <v>1734</v>
      </c>
      <c r="C1045" s="26">
        <v>2377</v>
      </c>
      <c r="D1045" s="27">
        <v>1308</v>
      </c>
      <c r="E1045" s="28">
        <f t="shared" si="45"/>
        <v>0.55027345393352967</v>
      </c>
      <c r="F1045" s="156">
        <f t="shared" si="47"/>
        <v>0.03</v>
      </c>
      <c r="G1045" s="30">
        <v>2448</v>
      </c>
      <c r="H1045" s="31">
        <f t="shared" si="46"/>
        <v>1347.0694152292806</v>
      </c>
      <c r="I1045" s="31"/>
      <c r="J1045" s="29">
        <v>0.03</v>
      </c>
      <c r="K1045" s="32">
        <v>2521</v>
      </c>
      <c r="L1045" s="32">
        <v>1387</v>
      </c>
      <c r="M1045" s="24"/>
      <c r="N1045" s="32">
        <v>2722.6800000000003</v>
      </c>
      <c r="O1045" s="32">
        <v>1225.2060000000001</v>
      </c>
      <c r="Q1045" s="100"/>
      <c r="R1045" s="100"/>
    </row>
    <row r="1046" spans="1:18" s="17" customFormat="1" ht="18.75" customHeight="1" x14ac:dyDescent="0.25">
      <c r="A1046" s="43" t="s">
        <v>1735</v>
      </c>
      <c r="B1046" s="44" t="s">
        <v>1736</v>
      </c>
      <c r="C1046" s="36">
        <v>2877</v>
      </c>
      <c r="D1046" s="37">
        <v>1583</v>
      </c>
      <c r="E1046" s="38">
        <f t="shared" si="45"/>
        <v>0.55022592978797358</v>
      </c>
      <c r="F1046" s="155">
        <f t="shared" si="47"/>
        <v>0.03</v>
      </c>
      <c r="G1046" s="40">
        <v>2963</v>
      </c>
      <c r="H1046" s="41">
        <f t="shared" si="46"/>
        <v>1630.3194299617658</v>
      </c>
      <c r="I1046" s="41"/>
      <c r="J1046" s="39">
        <v>0.03</v>
      </c>
      <c r="K1046" s="42">
        <v>3051</v>
      </c>
      <c r="L1046" s="42">
        <v>1679</v>
      </c>
      <c r="M1046" s="43"/>
      <c r="N1046" s="42">
        <v>3295.0800000000004</v>
      </c>
      <c r="O1046" s="42">
        <v>1482.7860000000003</v>
      </c>
      <c r="Q1046" s="100"/>
      <c r="R1046" s="100"/>
    </row>
    <row r="1047" spans="1:18" s="17" customFormat="1" ht="18.75" customHeight="1" x14ac:dyDescent="0.25">
      <c r="A1047" s="24" t="s">
        <v>1737</v>
      </c>
      <c r="B1047" s="25" t="s">
        <v>1738</v>
      </c>
      <c r="C1047" s="26">
        <v>3522</v>
      </c>
      <c r="D1047" s="27">
        <v>1938</v>
      </c>
      <c r="E1047" s="28">
        <f t="shared" si="45"/>
        <v>0.55025553662691651</v>
      </c>
      <c r="F1047" s="156">
        <f t="shared" si="47"/>
        <v>0.03</v>
      </c>
      <c r="G1047" s="30">
        <v>3628</v>
      </c>
      <c r="H1047" s="31">
        <f t="shared" si="46"/>
        <v>1996.3270868824532</v>
      </c>
      <c r="I1047" s="31"/>
      <c r="J1047" s="29">
        <v>0.03</v>
      </c>
      <c r="K1047" s="32">
        <v>3736</v>
      </c>
      <c r="L1047" s="32">
        <v>2056</v>
      </c>
      <c r="M1047" s="24"/>
      <c r="N1047" s="32">
        <v>4034.88</v>
      </c>
      <c r="O1047" s="32">
        <v>1815.6960000000001</v>
      </c>
      <c r="Q1047" s="100"/>
      <c r="R1047" s="100"/>
    </row>
    <row r="1048" spans="1:18" s="17" customFormat="1" ht="18.75" customHeight="1" x14ac:dyDescent="0.25">
      <c r="A1048" s="84" t="s">
        <v>1739</v>
      </c>
      <c r="B1048" s="51"/>
      <c r="C1048" s="51"/>
      <c r="D1048" s="20"/>
      <c r="E1048" s="20"/>
      <c r="F1048" s="20"/>
      <c r="G1048" s="20">
        <v>0</v>
      </c>
      <c r="H1048" s="20"/>
      <c r="I1048" s="20"/>
      <c r="J1048" s="20"/>
      <c r="K1048" s="20"/>
      <c r="L1048" s="20"/>
      <c r="M1048" s="23"/>
      <c r="N1048" s="20"/>
      <c r="O1048" s="84"/>
      <c r="Q1048" s="100"/>
      <c r="R1048" s="100"/>
    </row>
    <row r="1049" spans="1:18" s="17" customFormat="1" ht="18.75" customHeight="1" x14ac:dyDescent="0.25">
      <c r="A1049" s="43" t="s">
        <v>1740</v>
      </c>
      <c r="B1049" s="44" t="s">
        <v>380</v>
      </c>
      <c r="C1049" s="36">
        <v>932</v>
      </c>
      <c r="D1049" s="37">
        <v>513</v>
      </c>
      <c r="E1049" s="38">
        <f t="shared" si="45"/>
        <v>0.55042918454935619</v>
      </c>
      <c r="F1049" s="119">
        <v>0.03</v>
      </c>
      <c r="G1049" s="40">
        <v>960</v>
      </c>
      <c r="H1049" s="41">
        <f t="shared" si="46"/>
        <v>528.41201716738192</v>
      </c>
      <c r="I1049" s="41"/>
      <c r="J1049" s="39">
        <v>0.03</v>
      </c>
      <c r="K1049" s="42">
        <v>988</v>
      </c>
      <c r="L1049" s="42">
        <v>544</v>
      </c>
      <c r="M1049" s="43"/>
      <c r="N1049" s="42">
        <v>1067.04</v>
      </c>
      <c r="O1049" s="42">
        <v>480.16800000000001</v>
      </c>
      <c r="Q1049" s="100"/>
      <c r="R1049" s="100"/>
    </row>
    <row r="1050" spans="1:18" s="17" customFormat="1" ht="18.75" customHeight="1" x14ac:dyDescent="0.25">
      <c r="A1050" s="24" t="s">
        <v>1741</v>
      </c>
      <c r="B1050" s="25" t="s">
        <v>1448</v>
      </c>
      <c r="C1050" s="26">
        <v>1399</v>
      </c>
      <c r="D1050" s="27">
        <v>770</v>
      </c>
      <c r="E1050" s="28">
        <f t="shared" si="45"/>
        <v>0.55039313795568268</v>
      </c>
      <c r="F1050" s="116">
        <v>0.03</v>
      </c>
      <c r="G1050" s="30">
        <v>1441</v>
      </c>
      <c r="H1050" s="31">
        <f t="shared" si="46"/>
        <v>793.11651179413877</v>
      </c>
      <c r="I1050" s="31"/>
      <c r="J1050" s="29">
        <v>0.03</v>
      </c>
      <c r="K1050" s="32">
        <v>1484</v>
      </c>
      <c r="L1050" s="32">
        <v>817</v>
      </c>
      <c r="M1050" s="24"/>
      <c r="N1050" s="32">
        <v>1602.72</v>
      </c>
      <c r="O1050" s="32">
        <v>721.22400000000005</v>
      </c>
      <c r="Q1050" s="100"/>
      <c r="R1050" s="100"/>
    </row>
    <row r="1051" spans="1:18" s="17" customFormat="1" ht="18.75" customHeight="1" x14ac:dyDescent="0.25">
      <c r="A1051" s="84" t="s">
        <v>1742</v>
      </c>
      <c r="B1051" s="51"/>
      <c r="C1051" s="51"/>
      <c r="D1051" s="20"/>
      <c r="E1051" s="20"/>
      <c r="F1051" s="20"/>
      <c r="G1051" s="20">
        <v>0</v>
      </c>
      <c r="H1051" s="20"/>
      <c r="I1051" s="20"/>
      <c r="J1051" s="20"/>
      <c r="K1051" s="20"/>
      <c r="L1051" s="20"/>
      <c r="M1051" s="23"/>
      <c r="N1051" s="20"/>
      <c r="O1051" s="84"/>
      <c r="Q1051" s="100"/>
      <c r="R1051" s="100"/>
    </row>
    <row r="1052" spans="1:18" s="17" customFormat="1" ht="18.75" customHeight="1" x14ac:dyDescent="0.25">
      <c r="A1052" s="43" t="s">
        <v>1743</v>
      </c>
      <c r="B1052" s="44" t="s">
        <v>1744</v>
      </c>
      <c r="C1052" s="36">
        <v>13246</v>
      </c>
      <c r="D1052" s="37">
        <v>7286</v>
      </c>
      <c r="E1052" s="38">
        <f t="shared" si="45"/>
        <v>0.5500528461422316</v>
      </c>
      <c r="F1052" s="119">
        <v>0.05</v>
      </c>
      <c r="G1052" s="40">
        <v>13908</v>
      </c>
      <c r="H1052" s="41">
        <f t="shared" si="46"/>
        <v>7650.134984146157</v>
      </c>
      <c r="I1052" s="41"/>
      <c r="J1052" s="39">
        <v>0.03</v>
      </c>
      <c r="K1052" s="42">
        <v>14325</v>
      </c>
      <c r="L1052" s="42">
        <v>7880</v>
      </c>
      <c r="M1052" s="43"/>
      <c r="N1052" s="42">
        <v>15900.750000000002</v>
      </c>
      <c r="O1052" s="42">
        <v>7155.3375000000005</v>
      </c>
      <c r="Q1052" s="100"/>
      <c r="R1052" s="100"/>
    </row>
    <row r="1053" spans="1:18" s="17" customFormat="1" ht="18.75" customHeight="1" x14ac:dyDescent="0.25">
      <c r="A1053" s="24" t="s">
        <v>1745</v>
      </c>
      <c r="B1053" s="25" t="s">
        <v>1746</v>
      </c>
      <c r="C1053" s="26">
        <v>23542</v>
      </c>
      <c r="D1053" s="27">
        <v>12949</v>
      </c>
      <c r="E1053" s="28">
        <f t="shared" si="45"/>
        <v>0.55003822954719228</v>
      </c>
      <c r="F1053" s="116">
        <f t="shared" ref="F1053:F1059" si="48">$F$1052</f>
        <v>0.05</v>
      </c>
      <c r="G1053" s="30">
        <v>24719</v>
      </c>
      <c r="H1053" s="31">
        <f t="shared" si="46"/>
        <v>13596.394996177047</v>
      </c>
      <c r="I1053" s="31"/>
      <c r="J1053" s="29">
        <v>0.03</v>
      </c>
      <c r="K1053" s="32">
        <v>25460</v>
      </c>
      <c r="L1053" s="32">
        <v>14004</v>
      </c>
      <c r="M1053" s="24"/>
      <c r="N1053" s="32">
        <v>28260.600000000002</v>
      </c>
      <c r="O1053" s="32">
        <v>12717.27</v>
      </c>
      <c r="Q1053" s="100"/>
      <c r="R1053" s="100"/>
    </row>
    <row r="1054" spans="1:18" s="17" customFormat="1" ht="18.75" customHeight="1" x14ac:dyDescent="0.25">
      <c r="A1054" s="43" t="s">
        <v>1747</v>
      </c>
      <c r="B1054" s="44" t="s">
        <v>1748</v>
      </c>
      <c r="C1054" s="36">
        <v>31847</v>
      </c>
      <c r="D1054" s="37">
        <v>17516</v>
      </c>
      <c r="E1054" s="38">
        <f t="shared" si="45"/>
        <v>0.55000471001978213</v>
      </c>
      <c r="F1054" s="119">
        <f t="shared" si="48"/>
        <v>0.05</v>
      </c>
      <c r="G1054" s="40">
        <v>33439</v>
      </c>
      <c r="H1054" s="41">
        <f t="shared" si="46"/>
        <v>18391.607498351495</v>
      </c>
      <c r="I1054" s="41"/>
      <c r="J1054" s="39">
        <v>0.03</v>
      </c>
      <c r="K1054" s="42">
        <v>34442</v>
      </c>
      <c r="L1054" s="42">
        <v>18943</v>
      </c>
      <c r="M1054" s="43"/>
      <c r="N1054" s="42">
        <v>38230.620000000003</v>
      </c>
      <c r="O1054" s="42">
        <v>17203.779000000002</v>
      </c>
      <c r="Q1054" s="100"/>
      <c r="R1054" s="100"/>
    </row>
    <row r="1055" spans="1:18" s="17" customFormat="1" ht="18.75" customHeight="1" x14ac:dyDescent="0.25">
      <c r="A1055" s="24" t="s">
        <v>1749</v>
      </c>
      <c r="B1055" s="25" t="s">
        <v>1750</v>
      </c>
      <c r="C1055" s="26">
        <v>43967</v>
      </c>
      <c r="D1055" s="27">
        <v>24182</v>
      </c>
      <c r="E1055" s="28">
        <f t="shared" si="45"/>
        <v>0.55000341164964628</v>
      </c>
      <c r="F1055" s="116">
        <f t="shared" si="48"/>
        <v>0.05</v>
      </c>
      <c r="G1055" s="30">
        <v>46165</v>
      </c>
      <c r="H1055" s="31">
        <f t="shared" si="46"/>
        <v>25390.907498805922</v>
      </c>
      <c r="I1055" s="31"/>
      <c r="J1055" s="29">
        <v>0.03</v>
      </c>
      <c r="K1055" s="32">
        <f t="shared" ref="K1055" si="49">+G1055*(1+J1055)</f>
        <v>47549.950000000004</v>
      </c>
      <c r="L1055" s="32">
        <f t="shared" ref="L1055" si="50">+K1055*E1055</f>
        <v>26152.634723770101</v>
      </c>
      <c r="M1055" s="24"/>
      <c r="N1055" s="32">
        <v>52780.500000000007</v>
      </c>
      <c r="O1055" s="32">
        <v>23751.225000000002</v>
      </c>
      <c r="Q1055" s="100"/>
      <c r="R1055" s="100"/>
    </row>
    <row r="1056" spans="1:18" s="17" customFormat="1" ht="18.75" customHeight="1" x14ac:dyDescent="0.25">
      <c r="A1056" s="43" t="s">
        <v>1751</v>
      </c>
      <c r="B1056" s="44" t="s">
        <v>1752</v>
      </c>
      <c r="C1056" s="36">
        <v>55133</v>
      </c>
      <c r="D1056" s="37">
        <v>30324</v>
      </c>
      <c r="E1056" s="38">
        <f t="shared" si="45"/>
        <v>0.55001541726370773</v>
      </c>
      <c r="F1056" s="119">
        <f t="shared" si="48"/>
        <v>0.05</v>
      </c>
      <c r="G1056" s="40">
        <v>57890</v>
      </c>
      <c r="H1056" s="41">
        <f t="shared" si="46"/>
        <v>31840.392505396041</v>
      </c>
      <c r="I1056" s="41"/>
      <c r="J1056" s="39">
        <v>0.03</v>
      </c>
      <c r="K1056" s="42">
        <v>59627</v>
      </c>
      <c r="L1056" s="42">
        <v>32796</v>
      </c>
      <c r="M1056" s="43"/>
      <c r="N1056" s="42">
        <v>66185.97</v>
      </c>
      <c r="O1056" s="42">
        <v>29783.6865</v>
      </c>
      <c r="Q1056" s="100"/>
      <c r="R1056" s="100"/>
    </row>
    <row r="1057" spans="1:18" s="17" customFormat="1" ht="18.75" customHeight="1" x14ac:dyDescent="0.25">
      <c r="A1057" s="24" t="s">
        <v>1753</v>
      </c>
      <c r="B1057" s="25" t="s">
        <v>1754</v>
      </c>
      <c r="C1057" s="26">
        <v>65583</v>
      </c>
      <c r="D1057" s="27">
        <v>36071</v>
      </c>
      <c r="E1057" s="28">
        <f t="shared" si="45"/>
        <v>0.55000533674885255</v>
      </c>
      <c r="F1057" s="116">
        <f t="shared" si="48"/>
        <v>0.05</v>
      </c>
      <c r="G1057" s="30">
        <v>68862</v>
      </c>
      <c r="H1057" s="31">
        <f t="shared" si="46"/>
        <v>37874.467499199483</v>
      </c>
      <c r="I1057" s="31"/>
      <c r="J1057" s="29">
        <v>0.03</v>
      </c>
      <c r="K1057" s="32">
        <v>70928</v>
      </c>
      <c r="L1057" s="32">
        <v>39011</v>
      </c>
      <c r="M1057" s="24"/>
      <c r="N1057" s="32">
        <v>78730.080000000002</v>
      </c>
      <c r="O1057" s="32">
        <v>35428.536</v>
      </c>
      <c r="Q1057" s="100"/>
      <c r="R1057" s="100"/>
    </row>
    <row r="1058" spans="1:18" s="17" customFormat="1" ht="18.75" customHeight="1" x14ac:dyDescent="0.25">
      <c r="A1058" s="43" t="s">
        <v>1755</v>
      </c>
      <c r="B1058" s="44" t="s">
        <v>1756</v>
      </c>
      <c r="C1058" s="36">
        <v>76081</v>
      </c>
      <c r="D1058" s="37">
        <v>41845</v>
      </c>
      <c r="E1058" s="38">
        <f t="shared" si="45"/>
        <v>0.5500059147487546</v>
      </c>
      <c r="F1058" s="119">
        <f t="shared" si="48"/>
        <v>0.05</v>
      </c>
      <c r="G1058" s="40">
        <v>79885</v>
      </c>
      <c r="H1058" s="41">
        <f t="shared" si="46"/>
        <v>43937.222499704258</v>
      </c>
      <c r="I1058" s="41"/>
      <c r="J1058" s="39">
        <v>0.03</v>
      </c>
      <c r="K1058" s="42">
        <v>82282</v>
      </c>
      <c r="L1058" s="42">
        <v>45256</v>
      </c>
      <c r="M1058" s="43"/>
      <c r="N1058" s="42">
        <v>91333.02</v>
      </c>
      <c r="O1058" s="42">
        <v>41099.859000000004</v>
      </c>
      <c r="Q1058" s="100"/>
      <c r="R1058" s="100"/>
    </row>
    <row r="1059" spans="1:18" s="17" customFormat="1" ht="18.75" customHeight="1" x14ac:dyDescent="0.25">
      <c r="A1059" s="24" t="s">
        <v>1757</v>
      </c>
      <c r="B1059" s="25" t="s">
        <v>1758</v>
      </c>
      <c r="C1059" s="26">
        <v>86535</v>
      </c>
      <c r="D1059" s="27">
        <v>47595</v>
      </c>
      <c r="E1059" s="28">
        <f t="shared" si="45"/>
        <v>0.55000866701334716</v>
      </c>
      <c r="F1059" s="116">
        <f t="shared" si="48"/>
        <v>0.05</v>
      </c>
      <c r="G1059" s="30">
        <v>90862</v>
      </c>
      <c r="H1059" s="31">
        <f t="shared" si="46"/>
        <v>49974.887502166748</v>
      </c>
      <c r="I1059" s="31"/>
      <c r="J1059" s="29">
        <v>0.03</v>
      </c>
      <c r="K1059" s="32">
        <v>93588</v>
      </c>
      <c r="L1059" s="32">
        <v>51474</v>
      </c>
      <c r="M1059" s="24"/>
      <c r="N1059" s="32">
        <v>103882.68000000001</v>
      </c>
      <c r="O1059" s="32">
        <v>46747.206000000006</v>
      </c>
      <c r="Q1059" s="100"/>
      <c r="R1059" s="100"/>
    </row>
    <row r="1060" spans="1:18" s="17" customFormat="1" ht="18.75" customHeight="1" x14ac:dyDescent="0.25">
      <c r="A1060" s="84" t="s">
        <v>1759</v>
      </c>
      <c r="B1060" s="51"/>
      <c r="C1060" s="51"/>
      <c r="D1060" s="20"/>
      <c r="E1060" s="20"/>
      <c r="F1060" s="20"/>
      <c r="G1060" s="20">
        <v>0</v>
      </c>
      <c r="H1060" s="20"/>
      <c r="I1060" s="20"/>
      <c r="J1060" s="20"/>
      <c r="K1060" s="20"/>
      <c r="L1060" s="20"/>
      <c r="M1060" s="23"/>
      <c r="N1060" s="20"/>
      <c r="O1060" s="84"/>
      <c r="Q1060" s="100"/>
      <c r="R1060" s="100"/>
    </row>
    <row r="1061" spans="1:18" s="17" customFormat="1" ht="18.75" customHeight="1" x14ac:dyDescent="0.25">
      <c r="A1061" s="43" t="s">
        <v>1760</v>
      </c>
      <c r="B1061" s="44" t="s">
        <v>1761</v>
      </c>
      <c r="C1061" s="36">
        <v>834</v>
      </c>
      <c r="D1061" s="37">
        <v>459</v>
      </c>
      <c r="E1061" s="38">
        <f t="shared" si="45"/>
        <v>0.55035971223021585</v>
      </c>
      <c r="F1061" s="119">
        <v>0.03</v>
      </c>
      <c r="G1061" s="40">
        <v>859</v>
      </c>
      <c r="H1061" s="41">
        <f t="shared" si="46"/>
        <v>472.75899280575544</v>
      </c>
      <c r="I1061" s="41"/>
      <c r="J1061" s="39">
        <v>0.03</v>
      </c>
      <c r="K1061" s="42">
        <v>885</v>
      </c>
      <c r="L1061" s="42">
        <v>487</v>
      </c>
      <c r="M1061" s="43"/>
      <c r="N1061" s="42">
        <v>955.80000000000007</v>
      </c>
      <c r="O1061" s="42">
        <v>430.11</v>
      </c>
      <c r="Q1061" s="100"/>
      <c r="R1061" s="100"/>
    </row>
    <row r="1062" spans="1:18" s="17" customFormat="1" ht="18.75" customHeight="1" x14ac:dyDescent="0.25">
      <c r="A1062" s="24" t="s">
        <v>1762</v>
      </c>
      <c r="B1062" s="25" t="s">
        <v>1763</v>
      </c>
      <c r="C1062" s="26">
        <v>576</v>
      </c>
      <c r="D1062" s="27">
        <v>317</v>
      </c>
      <c r="E1062" s="28">
        <f t="shared" si="45"/>
        <v>0.55034722222222221</v>
      </c>
      <c r="F1062" s="116">
        <v>0.03</v>
      </c>
      <c r="G1062" s="30">
        <v>593</v>
      </c>
      <c r="H1062" s="31">
        <f t="shared" si="46"/>
        <v>326.35590277777777</v>
      </c>
      <c r="I1062" s="31"/>
      <c r="J1062" s="29">
        <v>0.03</v>
      </c>
      <c r="K1062" s="32">
        <v>611</v>
      </c>
      <c r="L1062" s="32">
        <v>336</v>
      </c>
      <c r="M1062" s="24"/>
      <c r="N1062" s="32">
        <v>659.88</v>
      </c>
      <c r="O1062" s="32">
        <v>296.94600000000003</v>
      </c>
      <c r="Q1062" s="100"/>
      <c r="R1062" s="100"/>
    </row>
    <row r="1063" spans="1:18" s="17" customFormat="1" ht="18.75" customHeight="1" x14ac:dyDescent="0.25">
      <c r="A1063" s="43" t="s">
        <v>1764</v>
      </c>
      <c r="B1063" s="44" t="s">
        <v>1765</v>
      </c>
      <c r="C1063" s="36">
        <v>1100</v>
      </c>
      <c r="D1063" s="37">
        <v>605</v>
      </c>
      <c r="E1063" s="38">
        <f t="shared" si="45"/>
        <v>0.55000000000000004</v>
      </c>
      <c r="F1063" s="119">
        <v>0.03</v>
      </c>
      <c r="G1063" s="40">
        <v>1133</v>
      </c>
      <c r="H1063" s="41">
        <f t="shared" si="46"/>
        <v>623.15000000000009</v>
      </c>
      <c r="I1063" s="41"/>
      <c r="J1063" s="39">
        <v>0.03</v>
      </c>
      <c r="K1063" s="42">
        <v>1167</v>
      </c>
      <c r="L1063" s="42">
        <v>642</v>
      </c>
      <c r="M1063" s="43"/>
      <c r="N1063" s="42">
        <v>1260.3600000000001</v>
      </c>
      <c r="O1063" s="42">
        <v>567.16200000000003</v>
      </c>
      <c r="Q1063" s="100"/>
      <c r="R1063" s="100"/>
    </row>
    <row r="1064" spans="1:18" s="17" customFormat="1" ht="18.75" customHeight="1" x14ac:dyDescent="0.25">
      <c r="A1064" s="24" t="s">
        <v>1766</v>
      </c>
      <c r="B1064" s="25" t="s">
        <v>1767</v>
      </c>
      <c r="C1064" s="26">
        <v>1821</v>
      </c>
      <c r="D1064" s="27">
        <v>1002</v>
      </c>
      <c r="E1064" s="28">
        <f t="shared" si="45"/>
        <v>0.55024711696869855</v>
      </c>
      <c r="F1064" s="116">
        <v>0.03</v>
      </c>
      <c r="G1064" s="30">
        <v>1876</v>
      </c>
      <c r="H1064" s="31">
        <f t="shared" si="46"/>
        <v>1032.2635914332784</v>
      </c>
      <c r="I1064" s="31"/>
      <c r="J1064" s="29">
        <v>0.03</v>
      </c>
      <c r="K1064" s="32">
        <v>1932</v>
      </c>
      <c r="L1064" s="32">
        <v>1063</v>
      </c>
      <c r="M1064" s="24"/>
      <c r="N1064" s="32">
        <v>2086.56</v>
      </c>
      <c r="O1064" s="32">
        <v>938.952</v>
      </c>
      <c r="Q1064" s="100"/>
      <c r="R1064" s="100"/>
    </row>
    <row r="1065" spans="1:18" s="17" customFormat="1" ht="18.75" customHeight="1" x14ac:dyDescent="0.25">
      <c r="A1065" s="43" t="s">
        <v>1768</v>
      </c>
      <c r="B1065" s="44" t="s">
        <v>1769</v>
      </c>
      <c r="C1065" s="36">
        <v>914</v>
      </c>
      <c r="D1065" s="37">
        <v>503</v>
      </c>
      <c r="E1065" s="38">
        <f t="shared" si="45"/>
        <v>0.55032822757111599</v>
      </c>
      <c r="F1065" s="119">
        <v>0.03</v>
      </c>
      <c r="G1065" s="40">
        <v>941</v>
      </c>
      <c r="H1065" s="41">
        <f t="shared" si="46"/>
        <v>517.85886214442019</v>
      </c>
      <c r="I1065" s="41"/>
      <c r="J1065" s="39">
        <v>0.03</v>
      </c>
      <c r="K1065" s="42">
        <v>969</v>
      </c>
      <c r="L1065" s="42">
        <v>533</v>
      </c>
      <c r="M1065" s="43"/>
      <c r="N1065" s="42">
        <v>1046.52</v>
      </c>
      <c r="O1065" s="42">
        <v>470.93400000000003</v>
      </c>
      <c r="Q1065" s="100"/>
      <c r="R1065" s="100"/>
    </row>
    <row r="1066" spans="1:18" s="17" customFormat="1" ht="18.75" customHeight="1" x14ac:dyDescent="0.25">
      <c r="A1066" s="24" t="s">
        <v>1770</v>
      </c>
      <c r="B1066" s="25" t="s">
        <v>1771</v>
      </c>
      <c r="C1066" s="26">
        <v>1516</v>
      </c>
      <c r="D1066" s="27">
        <v>834</v>
      </c>
      <c r="E1066" s="28">
        <f t="shared" si="45"/>
        <v>0.55013192612137207</v>
      </c>
      <c r="F1066" s="116">
        <v>0.03</v>
      </c>
      <c r="G1066" s="30">
        <v>1561</v>
      </c>
      <c r="H1066" s="31">
        <f t="shared" si="46"/>
        <v>858.75593667546184</v>
      </c>
      <c r="I1066" s="31"/>
      <c r="J1066" s="29">
        <v>0.03</v>
      </c>
      <c r="K1066" s="32">
        <v>1608</v>
      </c>
      <c r="L1066" s="32">
        <v>885</v>
      </c>
      <c r="M1066" s="24"/>
      <c r="N1066" s="32">
        <v>1736.64</v>
      </c>
      <c r="O1066" s="32">
        <v>781.48800000000006</v>
      </c>
      <c r="Q1066" s="100"/>
      <c r="R1066" s="100"/>
    </row>
    <row r="1067" spans="1:18" s="17" customFormat="1" ht="18.75" customHeight="1" x14ac:dyDescent="0.25">
      <c r="A1067" s="43" t="s">
        <v>1772</v>
      </c>
      <c r="B1067" s="44" t="s">
        <v>1773</v>
      </c>
      <c r="C1067" s="36">
        <v>896</v>
      </c>
      <c r="D1067" s="37">
        <v>493</v>
      </c>
      <c r="E1067" s="38">
        <f t="shared" si="45"/>
        <v>0.5502232142857143</v>
      </c>
      <c r="F1067" s="119">
        <v>0.03</v>
      </c>
      <c r="G1067" s="40">
        <v>923</v>
      </c>
      <c r="H1067" s="41">
        <f t="shared" si="46"/>
        <v>507.85602678571428</v>
      </c>
      <c r="I1067" s="41"/>
      <c r="J1067" s="39">
        <v>0.03</v>
      </c>
      <c r="K1067" s="42">
        <v>951</v>
      </c>
      <c r="L1067" s="42">
        <v>523</v>
      </c>
      <c r="M1067" s="43"/>
      <c r="N1067" s="42">
        <v>1027.0800000000002</v>
      </c>
      <c r="O1067" s="42">
        <v>462.18600000000009</v>
      </c>
      <c r="Q1067" s="100"/>
      <c r="R1067" s="100"/>
    </row>
    <row r="1068" spans="1:18" s="17" customFormat="1" ht="18.75" customHeight="1" x14ac:dyDescent="0.25">
      <c r="A1068" s="24" t="s">
        <v>1774</v>
      </c>
      <c r="B1068" s="25" t="s">
        <v>1775</v>
      </c>
      <c r="C1068" s="26">
        <v>1340</v>
      </c>
      <c r="D1068" s="27">
        <v>737</v>
      </c>
      <c r="E1068" s="28">
        <f t="shared" si="45"/>
        <v>0.55000000000000004</v>
      </c>
      <c r="F1068" s="116">
        <v>0.03</v>
      </c>
      <c r="G1068" s="30">
        <v>1380</v>
      </c>
      <c r="H1068" s="31">
        <f t="shared" si="46"/>
        <v>759.00000000000011</v>
      </c>
      <c r="I1068" s="31"/>
      <c r="J1068" s="29">
        <v>0.03</v>
      </c>
      <c r="K1068" s="32">
        <v>1421</v>
      </c>
      <c r="L1068" s="32">
        <v>782</v>
      </c>
      <c r="M1068" s="24"/>
      <c r="N1068" s="32">
        <v>1534.68</v>
      </c>
      <c r="O1068" s="32">
        <v>690.60599999999999</v>
      </c>
      <c r="Q1068" s="100"/>
      <c r="R1068" s="100"/>
    </row>
    <row r="1069" spans="1:18" s="17" customFormat="1" ht="18.75" customHeight="1" x14ac:dyDescent="0.3">
      <c r="A1069" s="114" t="s">
        <v>1776</v>
      </c>
      <c r="B1069" s="44" t="s">
        <v>1777</v>
      </c>
      <c r="C1069" s="36">
        <v>1788</v>
      </c>
      <c r="D1069" s="37">
        <v>984</v>
      </c>
      <c r="E1069" s="38">
        <f t="shared" si="45"/>
        <v>0.55033557046979864</v>
      </c>
      <c r="F1069" s="119">
        <v>0.03</v>
      </c>
      <c r="G1069" s="40">
        <v>1842</v>
      </c>
      <c r="H1069" s="41">
        <f t="shared" si="46"/>
        <v>1013.718120805369</v>
      </c>
      <c r="I1069" s="41"/>
      <c r="J1069" s="39">
        <v>0.03</v>
      </c>
      <c r="K1069" s="42">
        <v>1897</v>
      </c>
      <c r="L1069" s="42">
        <v>1044</v>
      </c>
      <c r="M1069" s="43"/>
      <c r="N1069" s="42">
        <v>2048.7600000000002</v>
      </c>
      <c r="O1069" s="42">
        <v>921.94200000000012</v>
      </c>
      <c r="Q1069" s="100"/>
      <c r="R1069" s="100"/>
    </row>
    <row r="1070" spans="1:18" s="17" customFormat="1" ht="18.75" customHeight="1" x14ac:dyDescent="0.25">
      <c r="A1070" s="24" t="s">
        <v>1778</v>
      </c>
      <c r="B1070" s="25" t="s">
        <v>380</v>
      </c>
      <c r="C1070" s="26">
        <v>932</v>
      </c>
      <c r="D1070" s="27">
        <v>513</v>
      </c>
      <c r="E1070" s="28">
        <f t="shared" si="45"/>
        <v>0.55042918454935619</v>
      </c>
      <c r="F1070" s="116">
        <v>0.03</v>
      </c>
      <c r="G1070" s="30">
        <v>960</v>
      </c>
      <c r="H1070" s="31">
        <f t="shared" si="46"/>
        <v>528.41201716738192</v>
      </c>
      <c r="I1070" s="31"/>
      <c r="J1070" s="29">
        <v>0.03</v>
      </c>
      <c r="K1070" s="32">
        <v>989</v>
      </c>
      <c r="L1070" s="32">
        <v>544</v>
      </c>
      <c r="M1070" s="24"/>
      <c r="N1070" s="32">
        <v>1068.1200000000001</v>
      </c>
      <c r="O1070" s="32">
        <v>480.65400000000005</v>
      </c>
      <c r="Q1070" s="100"/>
      <c r="R1070" s="100"/>
    </row>
    <row r="1071" spans="1:18" s="17" customFormat="1" ht="18.75" customHeight="1" x14ac:dyDescent="0.25">
      <c r="A1071" s="43" t="s">
        <v>1779</v>
      </c>
      <c r="B1071" s="44" t="s">
        <v>1780</v>
      </c>
      <c r="C1071" s="36">
        <v>1399</v>
      </c>
      <c r="D1071" s="37">
        <v>770</v>
      </c>
      <c r="E1071" s="38">
        <f t="shared" si="45"/>
        <v>0.55039313795568268</v>
      </c>
      <c r="F1071" s="119">
        <v>0.03</v>
      </c>
      <c r="G1071" s="40">
        <v>1441</v>
      </c>
      <c r="H1071" s="41">
        <f t="shared" si="46"/>
        <v>793.11651179413877</v>
      </c>
      <c r="I1071" s="41"/>
      <c r="J1071" s="39">
        <v>0.03</v>
      </c>
      <c r="K1071" s="42">
        <v>1484</v>
      </c>
      <c r="L1071" s="42">
        <v>817</v>
      </c>
      <c r="M1071" s="43"/>
      <c r="N1071" s="42">
        <v>1602.72</v>
      </c>
      <c r="O1071" s="42">
        <v>721.22400000000005</v>
      </c>
      <c r="Q1071" s="100"/>
      <c r="R1071" s="100"/>
    </row>
    <row r="1072" spans="1:18" s="17" customFormat="1" ht="18.75" customHeight="1" x14ac:dyDescent="0.25">
      <c r="A1072" s="24" t="s">
        <v>1781</v>
      </c>
      <c r="B1072" s="25" t="s">
        <v>1782</v>
      </c>
      <c r="C1072" s="26">
        <v>1949</v>
      </c>
      <c r="D1072" s="27">
        <v>1072</v>
      </c>
      <c r="E1072" s="28">
        <f t="shared" si="45"/>
        <v>0.55002565418163163</v>
      </c>
      <c r="F1072" s="116">
        <v>0.03</v>
      </c>
      <c r="G1072" s="30">
        <v>2007</v>
      </c>
      <c r="H1072" s="31">
        <f t="shared" si="46"/>
        <v>1103.9014879425347</v>
      </c>
      <c r="I1072" s="31"/>
      <c r="J1072" s="29">
        <v>0.03</v>
      </c>
      <c r="K1072" s="32">
        <v>2067</v>
      </c>
      <c r="L1072" s="32">
        <v>1137</v>
      </c>
      <c r="M1072" s="24"/>
      <c r="N1072" s="32">
        <v>2232.36</v>
      </c>
      <c r="O1072" s="32">
        <v>1004.5620000000001</v>
      </c>
      <c r="Q1072" s="100"/>
      <c r="R1072" s="100"/>
    </row>
    <row r="1073" spans="1:18" s="17" customFormat="1" ht="18.75" customHeight="1" x14ac:dyDescent="0.25">
      <c r="A1073" s="43" t="s">
        <v>1783</v>
      </c>
      <c r="B1073" s="44" t="s">
        <v>1784</v>
      </c>
      <c r="C1073" s="36">
        <v>605</v>
      </c>
      <c r="D1073" s="37">
        <v>333</v>
      </c>
      <c r="E1073" s="38">
        <f t="shared" si="45"/>
        <v>0.5504132231404959</v>
      </c>
      <c r="F1073" s="119">
        <v>0.03</v>
      </c>
      <c r="G1073" s="40">
        <v>623</v>
      </c>
      <c r="H1073" s="41">
        <f t="shared" si="46"/>
        <v>342.90743801652894</v>
      </c>
      <c r="I1073" s="41"/>
      <c r="J1073" s="39">
        <v>0.03</v>
      </c>
      <c r="K1073" s="42">
        <v>642</v>
      </c>
      <c r="L1073" s="42">
        <v>353</v>
      </c>
      <c r="M1073" s="43"/>
      <c r="N1073" s="42">
        <v>693.36</v>
      </c>
      <c r="O1073" s="42">
        <v>312.012</v>
      </c>
      <c r="Q1073" s="100"/>
      <c r="R1073" s="100"/>
    </row>
    <row r="1074" spans="1:18" s="17" customFormat="1" ht="18.75" customHeight="1" x14ac:dyDescent="0.25">
      <c r="A1074" s="24" t="s">
        <v>1785</v>
      </c>
      <c r="B1074" s="25" t="s">
        <v>1786</v>
      </c>
      <c r="C1074" s="26">
        <v>799</v>
      </c>
      <c r="D1074" s="27">
        <v>440</v>
      </c>
      <c r="E1074" s="28">
        <f t="shared" si="45"/>
        <v>0.55068836045056324</v>
      </c>
      <c r="F1074" s="116">
        <v>0.03</v>
      </c>
      <c r="G1074" s="30">
        <v>823</v>
      </c>
      <c r="H1074" s="31">
        <f t="shared" si="46"/>
        <v>453.21652065081355</v>
      </c>
      <c r="I1074" s="31"/>
      <c r="J1074" s="29">
        <v>0.03</v>
      </c>
      <c r="K1074" s="32">
        <v>848</v>
      </c>
      <c r="L1074" s="32">
        <v>467</v>
      </c>
      <c r="M1074" s="24"/>
      <c r="N1074" s="32">
        <v>915.84</v>
      </c>
      <c r="O1074" s="32">
        <v>412.12800000000004</v>
      </c>
      <c r="Q1074" s="100"/>
      <c r="R1074" s="100"/>
    </row>
    <row r="1075" spans="1:18" s="17" customFormat="1" ht="18.75" customHeight="1" x14ac:dyDescent="0.25">
      <c r="A1075" s="24" t="s">
        <v>1787</v>
      </c>
      <c r="B1075" s="25" t="s">
        <v>1788</v>
      </c>
      <c r="C1075" s="26">
        <v>1096</v>
      </c>
      <c r="D1075" s="27">
        <v>603</v>
      </c>
      <c r="E1075" s="28">
        <f t="shared" si="45"/>
        <v>0.55018248175182483</v>
      </c>
      <c r="F1075" s="116">
        <v>0.03</v>
      </c>
      <c r="G1075" s="30">
        <v>1129</v>
      </c>
      <c r="H1075" s="31">
        <f t="shared" si="46"/>
        <v>621.15602189781021</v>
      </c>
      <c r="I1075" s="31"/>
      <c r="J1075" s="29">
        <v>0.03</v>
      </c>
      <c r="K1075" s="32">
        <v>1163</v>
      </c>
      <c r="L1075" s="32">
        <v>640</v>
      </c>
      <c r="M1075" s="24"/>
      <c r="N1075" s="32">
        <v>1256.0400000000002</v>
      </c>
      <c r="O1075" s="32">
        <v>565.21800000000007</v>
      </c>
      <c r="Q1075" s="100"/>
      <c r="R1075" s="100"/>
    </row>
    <row r="1076" spans="1:18" s="17" customFormat="1" ht="18.75" customHeight="1" x14ac:dyDescent="0.25">
      <c r="A1076" s="163" t="s">
        <v>1789</v>
      </c>
      <c r="B1076" s="44" t="s">
        <v>1790</v>
      </c>
      <c r="C1076" s="36">
        <v>1673</v>
      </c>
      <c r="D1076" s="37">
        <v>921</v>
      </c>
      <c r="E1076" s="38">
        <f t="shared" si="45"/>
        <v>0.55050806933652119</v>
      </c>
      <c r="F1076" s="119">
        <v>0.03</v>
      </c>
      <c r="G1076" s="40">
        <v>1723</v>
      </c>
      <c r="H1076" s="41">
        <f t="shared" si="46"/>
        <v>948.52540346682599</v>
      </c>
      <c r="I1076" s="41"/>
      <c r="J1076" s="39">
        <v>0.03</v>
      </c>
      <c r="K1076" s="42">
        <v>1775</v>
      </c>
      <c r="L1076" s="42">
        <v>977</v>
      </c>
      <c r="M1076" s="43"/>
      <c r="N1076" s="42">
        <v>1917.0000000000002</v>
      </c>
      <c r="O1076" s="42">
        <v>862.65000000000009</v>
      </c>
      <c r="Q1076" s="100"/>
      <c r="R1076" s="100"/>
    </row>
    <row r="1077" spans="1:18" s="17" customFormat="1" ht="18.75" customHeight="1" x14ac:dyDescent="0.25">
      <c r="A1077" s="24" t="s">
        <v>1791</v>
      </c>
      <c r="B1077" s="25" t="s">
        <v>1792</v>
      </c>
      <c r="C1077" s="164"/>
      <c r="D1077" s="27"/>
      <c r="E1077" s="28"/>
      <c r="F1077" s="24"/>
      <c r="G1077" s="30">
        <v>0</v>
      </c>
      <c r="H1077" s="31"/>
      <c r="I1077" s="31"/>
      <c r="J1077" s="29"/>
      <c r="K1077" s="32"/>
      <c r="L1077" s="32"/>
      <c r="M1077" s="24"/>
      <c r="N1077" s="32"/>
      <c r="O1077" s="32"/>
      <c r="Q1077" s="100"/>
      <c r="R1077" s="100"/>
    </row>
    <row r="1078" spans="1:18" s="17" customFormat="1" ht="18.75" customHeight="1" x14ac:dyDescent="0.25">
      <c r="A1078" s="43" t="s">
        <v>1793</v>
      </c>
      <c r="B1078" s="44" t="s">
        <v>1794</v>
      </c>
      <c r="C1078" s="165"/>
      <c r="D1078" s="37"/>
      <c r="E1078" s="38"/>
      <c r="F1078" s="43"/>
      <c r="G1078" s="40">
        <v>0</v>
      </c>
      <c r="H1078" s="41"/>
      <c r="I1078" s="41"/>
      <c r="J1078" s="39"/>
      <c r="K1078" s="42"/>
      <c r="L1078" s="42"/>
      <c r="M1078" s="43"/>
      <c r="N1078" s="42"/>
      <c r="O1078" s="42"/>
      <c r="Q1078" s="100"/>
      <c r="R1078" s="100"/>
    </row>
    <row r="1079" spans="1:18" s="17" customFormat="1" ht="18.75" customHeight="1" x14ac:dyDescent="0.25">
      <c r="A1079" s="84" t="s">
        <v>1795</v>
      </c>
      <c r="B1079" s="51"/>
      <c r="C1079" s="51"/>
      <c r="D1079" s="20"/>
      <c r="E1079" s="20"/>
      <c r="F1079" s="20"/>
      <c r="G1079" s="20">
        <v>0</v>
      </c>
      <c r="H1079" s="20"/>
      <c r="I1079" s="20"/>
      <c r="J1079" s="20"/>
      <c r="K1079" s="20"/>
      <c r="L1079" s="20"/>
      <c r="M1079" s="23"/>
      <c r="N1079" s="20"/>
      <c r="O1079" s="84"/>
      <c r="Q1079" s="100"/>
      <c r="R1079" s="100"/>
    </row>
    <row r="1080" spans="1:18" s="17" customFormat="1" ht="18.75" customHeight="1" x14ac:dyDescent="0.25">
      <c r="A1080" s="24" t="s">
        <v>1796</v>
      </c>
      <c r="B1080" s="25" t="s">
        <v>1797</v>
      </c>
      <c r="C1080" s="26">
        <v>3158</v>
      </c>
      <c r="D1080" s="27">
        <v>1242</v>
      </c>
      <c r="E1080" s="28">
        <f t="shared" si="45"/>
        <v>0.39328689043698545</v>
      </c>
      <c r="F1080" s="116"/>
      <c r="G1080" s="30">
        <v>3158</v>
      </c>
      <c r="H1080" s="31">
        <f t="shared" si="46"/>
        <v>1242</v>
      </c>
      <c r="I1080" s="31"/>
      <c r="J1080" s="29"/>
      <c r="K1080" s="32">
        <v>3158</v>
      </c>
      <c r="L1080" s="32">
        <v>1242</v>
      </c>
      <c r="M1080" s="24"/>
      <c r="N1080" s="32">
        <v>3158</v>
      </c>
      <c r="O1080" s="32">
        <v>1366</v>
      </c>
      <c r="P1080" s="33"/>
      <c r="Q1080" s="100"/>
      <c r="R1080" s="100"/>
    </row>
    <row r="1081" spans="1:18" s="17" customFormat="1" ht="18.75" customHeight="1" x14ac:dyDescent="0.25">
      <c r="A1081" s="43" t="s">
        <v>1798</v>
      </c>
      <c r="B1081" s="44" t="s">
        <v>1799</v>
      </c>
      <c r="C1081" s="36">
        <v>4532</v>
      </c>
      <c r="D1081" s="37">
        <v>1783</v>
      </c>
      <c r="E1081" s="38">
        <f t="shared" si="45"/>
        <v>0.39342453662842014</v>
      </c>
      <c r="F1081" s="119"/>
      <c r="G1081" s="90">
        <v>4532</v>
      </c>
      <c r="H1081" s="41">
        <f t="shared" si="46"/>
        <v>1783</v>
      </c>
      <c r="I1081" s="41"/>
      <c r="J1081" s="39"/>
      <c r="K1081" s="42">
        <v>4532</v>
      </c>
      <c r="L1081" s="42">
        <v>1783</v>
      </c>
      <c r="M1081" s="43"/>
      <c r="N1081" s="42">
        <v>4778.55</v>
      </c>
      <c r="O1081" s="42">
        <v>2150.3475000000003</v>
      </c>
      <c r="P1081" s="33"/>
      <c r="Q1081" s="100"/>
      <c r="R1081" s="100"/>
    </row>
    <row r="1082" spans="1:18" s="17" customFormat="1" ht="18.75" customHeight="1" x14ac:dyDescent="0.25">
      <c r="A1082" s="24" t="s">
        <v>1800</v>
      </c>
      <c r="B1082" s="25" t="s">
        <v>1801</v>
      </c>
      <c r="C1082" s="26">
        <v>6855</v>
      </c>
      <c r="D1082" s="27">
        <v>3771</v>
      </c>
      <c r="E1082" s="28">
        <f t="shared" si="45"/>
        <v>0.55010940919037199</v>
      </c>
      <c r="F1082" s="116">
        <v>0.03</v>
      </c>
      <c r="G1082" s="30">
        <v>7061</v>
      </c>
      <c r="H1082" s="31">
        <f t="shared" si="46"/>
        <v>3884.3225382932164</v>
      </c>
      <c r="I1082" s="31"/>
      <c r="J1082" s="29">
        <v>0.03</v>
      </c>
      <c r="K1082" s="32">
        <v>7273</v>
      </c>
      <c r="L1082" s="32">
        <v>4001</v>
      </c>
      <c r="M1082" s="24"/>
      <c r="N1082" s="32">
        <v>8073.0300000000007</v>
      </c>
      <c r="O1082" s="32">
        <v>3632.8635000000004</v>
      </c>
      <c r="P1082" s="33"/>
      <c r="Q1082" s="100"/>
      <c r="R1082" s="100"/>
    </row>
    <row r="1083" spans="1:18" s="17" customFormat="1" ht="18.75" customHeight="1" x14ac:dyDescent="0.25">
      <c r="A1083" s="43" t="s">
        <v>1802</v>
      </c>
      <c r="B1083" s="44" t="s">
        <v>1803</v>
      </c>
      <c r="C1083" s="36">
        <v>12052</v>
      </c>
      <c r="D1083" s="37">
        <v>6629</v>
      </c>
      <c r="E1083" s="38">
        <f t="shared" si="45"/>
        <v>0.55003318951211422</v>
      </c>
      <c r="F1083" s="119">
        <v>0.03</v>
      </c>
      <c r="G1083" s="40">
        <v>12414</v>
      </c>
      <c r="H1083" s="41">
        <f t="shared" si="46"/>
        <v>6828.1120146033863</v>
      </c>
      <c r="I1083" s="41"/>
      <c r="J1083" s="39">
        <v>0.03</v>
      </c>
      <c r="K1083" s="42">
        <v>12786</v>
      </c>
      <c r="L1083" s="42">
        <v>7033</v>
      </c>
      <c r="M1083" s="43"/>
      <c r="N1083" s="42">
        <v>14192.460000000001</v>
      </c>
      <c r="O1083" s="42">
        <v>6386.6070000000009</v>
      </c>
      <c r="Q1083" s="100"/>
      <c r="R1083" s="100"/>
    </row>
    <row r="1084" spans="1:18" s="17" customFormat="1" ht="18.75" customHeight="1" x14ac:dyDescent="0.25">
      <c r="A1084" s="24" t="s">
        <v>1804</v>
      </c>
      <c r="B1084" s="25" t="s">
        <v>1805</v>
      </c>
      <c r="C1084" s="26">
        <v>6239</v>
      </c>
      <c r="D1084" s="27">
        <v>3432</v>
      </c>
      <c r="E1084" s="28">
        <f t="shared" si="45"/>
        <v>0.55008815515306941</v>
      </c>
      <c r="F1084" s="116">
        <v>0.03</v>
      </c>
      <c r="G1084" s="30">
        <v>6426</v>
      </c>
      <c r="H1084" s="31">
        <f t="shared" si="46"/>
        <v>3534.8664850136242</v>
      </c>
      <c r="I1084" s="31"/>
      <c r="J1084" s="29">
        <v>0.03</v>
      </c>
      <c r="K1084" s="32">
        <v>6619</v>
      </c>
      <c r="L1084" s="32">
        <v>3641</v>
      </c>
      <c r="M1084" s="24"/>
      <c r="N1084" s="32">
        <v>7347.0900000000011</v>
      </c>
      <c r="O1084" s="32">
        <v>3306.1905000000006</v>
      </c>
      <c r="Q1084" s="100"/>
      <c r="R1084" s="100"/>
    </row>
    <row r="1085" spans="1:18" s="17" customFormat="1" ht="18.75" customHeight="1" x14ac:dyDescent="0.25">
      <c r="A1085" s="43" t="s">
        <v>1806</v>
      </c>
      <c r="B1085" s="44" t="s">
        <v>1807</v>
      </c>
      <c r="C1085" s="36">
        <v>7234</v>
      </c>
      <c r="D1085" s="37">
        <v>3979</v>
      </c>
      <c r="E1085" s="38">
        <f t="shared" si="45"/>
        <v>0.55004147083218136</v>
      </c>
      <c r="F1085" s="119">
        <v>0.03</v>
      </c>
      <c r="G1085" s="40">
        <v>7451</v>
      </c>
      <c r="H1085" s="41">
        <f t="shared" si="46"/>
        <v>4098.358999170583</v>
      </c>
      <c r="I1085" s="41"/>
      <c r="J1085" s="39">
        <v>0.03</v>
      </c>
      <c r="K1085" s="42">
        <v>7675</v>
      </c>
      <c r="L1085" s="42">
        <v>4222</v>
      </c>
      <c r="M1085" s="43"/>
      <c r="N1085" s="42">
        <v>8519.25</v>
      </c>
      <c r="O1085" s="42">
        <v>3833.6624999999999</v>
      </c>
      <c r="Q1085" s="100"/>
      <c r="R1085" s="100"/>
    </row>
    <row r="1086" spans="1:18" s="17" customFormat="1" ht="18.75" customHeight="1" x14ac:dyDescent="0.25">
      <c r="A1086" s="24" t="s">
        <v>1808</v>
      </c>
      <c r="B1086" s="25" t="s">
        <v>1809</v>
      </c>
      <c r="C1086" s="26">
        <v>6540</v>
      </c>
      <c r="D1086" s="27">
        <v>3597</v>
      </c>
      <c r="E1086" s="28">
        <f t="shared" si="45"/>
        <v>0.55000000000000004</v>
      </c>
      <c r="F1086" s="116">
        <v>0.03</v>
      </c>
      <c r="G1086" s="30">
        <v>6736</v>
      </c>
      <c r="H1086" s="31">
        <f t="shared" si="46"/>
        <v>3704.8</v>
      </c>
      <c r="I1086" s="31"/>
      <c r="J1086" s="29">
        <v>0.03</v>
      </c>
      <c r="K1086" s="32">
        <v>6938</v>
      </c>
      <c r="L1086" s="32">
        <v>3816</v>
      </c>
      <c r="M1086" s="24"/>
      <c r="N1086" s="32">
        <v>7701.18</v>
      </c>
      <c r="O1086" s="32">
        <v>3465.5310000000004</v>
      </c>
      <c r="Q1086" s="100"/>
      <c r="R1086" s="100"/>
    </row>
    <row r="1087" spans="1:18" s="17" customFormat="1" ht="18.75" customHeight="1" x14ac:dyDescent="0.25">
      <c r="A1087" s="84" t="s">
        <v>1810</v>
      </c>
      <c r="B1087" s="51"/>
      <c r="C1087" s="51"/>
      <c r="D1087" s="20"/>
      <c r="E1087" s="20"/>
      <c r="F1087" s="20"/>
      <c r="G1087" s="20">
        <v>0</v>
      </c>
      <c r="H1087" s="20"/>
      <c r="I1087" s="20"/>
      <c r="J1087" s="20"/>
      <c r="K1087" s="20"/>
      <c r="L1087" s="20"/>
      <c r="M1087" s="23"/>
      <c r="N1087" s="20"/>
      <c r="O1087" s="84"/>
      <c r="Q1087" s="100"/>
      <c r="R1087" s="100"/>
    </row>
    <row r="1088" spans="1:18" s="17" customFormat="1" ht="18.75" customHeight="1" x14ac:dyDescent="0.25">
      <c r="A1088" s="63" t="s">
        <v>1811</v>
      </c>
      <c r="B1088" s="44" t="s">
        <v>1812</v>
      </c>
      <c r="C1088" s="36">
        <v>913</v>
      </c>
      <c r="D1088" s="37">
        <v>503</v>
      </c>
      <c r="E1088" s="38">
        <f t="shared" ref="E1088:E1197" si="51">+D1088/C1088</f>
        <v>0.55093099671412926</v>
      </c>
      <c r="F1088" s="119">
        <v>0.03</v>
      </c>
      <c r="G1088" s="40">
        <v>940</v>
      </c>
      <c r="H1088" s="41">
        <f t="shared" ref="H1088:H1197" si="52">+G1088*E1088</f>
        <v>517.87513691128152</v>
      </c>
      <c r="I1088" s="41"/>
      <c r="J1088" s="39">
        <v>0.03</v>
      </c>
      <c r="K1088" s="42">
        <v>968</v>
      </c>
      <c r="L1088" s="42">
        <v>533</v>
      </c>
      <c r="M1088" s="43"/>
      <c r="N1088" s="42">
        <v>1045.44</v>
      </c>
      <c r="O1088" s="42">
        <v>470.44800000000004</v>
      </c>
      <c r="Q1088" s="100"/>
      <c r="R1088" s="100"/>
    </row>
    <row r="1089" spans="1:18" s="17" customFormat="1" ht="18.75" customHeight="1" x14ac:dyDescent="0.25">
      <c r="A1089" s="24" t="s">
        <v>1813</v>
      </c>
      <c r="B1089" s="25" t="s">
        <v>1814</v>
      </c>
      <c r="C1089" s="26">
        <v>1480</v>
      </c>
      <c r="D1089" s="27">
        <v>814</v>
      </c>
      <c r="E1089" s="28">
        <f t="shared" si="51"/>
        <v>0.55000000000000004</v>
      </c>
      <c r="F1089" s="116">
        <v>0.03</v>
      </c>
      <c r="G1089" s="30">
        <v>1524</v>
      </c>
      <c r="H1089" s="31">
        <f t="shared" si="52"/>
        <v>838.2</v>
      </c>
      <c r="I1089" s="31"/>
      <c r="J1089" s="29">
        <v>0.03</v>
      </c>
      <c r="K1089" s="32">
        <v>1570</v>
      </c>
      <c r="L1089" s="32">
        <v>864</v>
      </c>
      <c r="M1089" s="24"/>
      <c r="N1089" s="32">
        <v>1695.6000000000001</v>
      </c>
      <c r="O1089" s="32">
        <v>763.0200000000001</v>
      </c>
      <c r="Q1089" s="100"/>
      <c r="R1089" s="100"/>
    </row>
    <row r="1090" spans="1:18" s="17" customFormat="1" ht="18.75" customHeight="1" x14ac:dyDescent="0.25">
      <c r="A1090" s="43" t="s">
        <v>1815</v>
      </c>
      <c r="B1090" s="44" t="s">
        <v>380</v>
      </c>
      <c r="C1090" s="36">
        <v>932</v>
      </c>
      <c r="D1090" s="54">
        <v>513</v>
      </c>
      <c r="E1090" s="38">
        <f t="shared" si="51"/>
        <v>0.55042918454935619</v>
      </c>
      <c r="F1090" s="137">
        <v>0.03</v>
      </c>
      <c r="G1090" s="90">
        <v>960</v>
      </c>
      <c r="H1090" s="92">
        <f t="shared" si="52"/>
        <v>528.41201716738192</v>
      </c>
      <c r="I1090" s="41"/>
      <c r="J1090" s="39">
        <v>0.03</v>
      </c>
      <c r="K1090" s="42">
        <v>989</v>
      </c>
      <c r="L1090" s="42">
        <v>544</v>
      </c>
      <c r="M1090" s="43"/>
      <c r="N1090" s="42">
        <v>1068.1200000000001</v>
      </c>
      <c r="O1090" s="42">
        <v>480.65400000000005</v>
      </c>
      <c r="Q1090" s="100"/>
      <c r="R1090" s="100"/>
    </row>
    <row r="1091" spans="1:18" s="17" customFormat="1" ht="18.75" customHeight="1" x14ac:dyDescent="0.25">
      <c r="A1091" s="24" t="s">
        <v>1816</v>
      </c>
      <c r="B1091" s="25" t="s">
        <v>1817</v>
      </c>
      <c r="C1091" s="164"/>
      <c r="D1091" s="27"/>
      <c r="E1091" s="28"/>
      <c r="F1091" s="24"/>
      <c r="G1091" s="30">
        <v>0</v>
      </c>
      <c r="H1091" s="31"/>
      <c r="I1091" s="31"/>
      <c r="J1091" s="29"/>
      <c r="K1091" s="32"/>
      <c r="L1091" s="32"/>
      <c r="M1091" s="24"/>
      <c r="N1091" s="32"/>
      <c r="O1091" s="32">
        <v>0</v>
      </c>
      <c r="Q1091" s="100"/>
      <c r="R1091" s="100"/>
    </row>
    <row r="1092" spans="1:18" s="17" customFormat="1" ht="18.75" customHeight="1" x14ac:dyDescent="0.25">
      <c r="A1092" s="84" t="s">
        <v>1818</v>
      </c>
      <c r="B1092" s="51"/>
      <c r="C1092" s="51"/>
      <c r="D1092" s="20"/>
      <c r="E1092" s="20"/>
      <c r="F1092" s="20"/>
      <c r="G1092" s="20">
        <v>0</v>
      </c>
      <c r="H1092" s="20"/>
      <c r="I1092" s="20"/>
      <c r="J1092" s="20"/>
      <c r="K1092" s="20"/>
      <c r="L1092" s="20"/>
      <c r="M1092" s="23"/>
      <c r="N1092" s="20"/>
      <c r="O1092" s="84"/>
      <c r="Q1092" s="100"/>
      <c r="R1092" s="100"/>
    </row>
    <row r="1093" spans="1:18" s="17" customFormat="1" ht="18.75" customHeight="1" x14ac:dyDescent="0.25">
      <c r="A1093" s="24" t="s">
        <v>1819</v>
      </c>
      <c r="B1093" s="25" t="s">
        <v>1820</v>
      </c>
      <c r="C1093" s="26">
        <v>11930</v>
      </c>
      <c r="D1093" s="27">
        <v>4692</v>
      </c>
      <c r="E1093" s="28">
        <f t="shared" si="51"/>
        <v>0.39329421626152555</v>
      </c>
      <c r="F1093" s="29"/>
      <c r="G1093" s="30">
        <v>11930</v>
      </c>
      <c r="H1093" s="31">
        <f t="shared" si="52"/>
        <v>4692</v>
      </c>
      <c r="I1093" s="31">
        <f>+G1093+2167</f>
        <v>14097</v>
      </c>
      <c r="J1093" s="29"/>
      <c r="K1093" s="32">
        <v>11930</v>
      </c>
      <c r="L1093" s="32">
        <v>4692</v>
      </c>
      <c r="M1093" s="166">
        <v>14162</v>
      </c>
      <c r="N1093" s="32">
        <v>12467.400000000001</v>
      </c>
      <c r="O1093" s="32">
        <v>5610.3300000000008</v>
      </c>
      <c r="P1093" s="33"/>
      <c r="Q1093" s="100"/>
      <c r="R1093" s="100"/>
    </row>
    <row r="1094" spans="1:18" s="17" customFormat="1" ht="18.75" customHeight="1" x14ac:dyDescent="0.25">
      <c r="A1094" s="43" t="s">
        <v>1821</v>
      </c>
      <c r="B1094" s="44" t="s">
        <v>1822</v>
      </c>
      <c r="C1094" s="36">
        <v>12245</v>
      </c>
      <c r="D1094" s="37">
        <v>6735</v>
      </c>
      <c r="E1094" s="38">
        <f t="shared" si="51"/>
        <v>0.55002041649652922</v>
      </c>
      <c r="F1094" s="39">
        <v>1.4999999999999999E-2</v>
      </c>
      <c r="G1094" s="40">
        <v>12429</v>
      </c>
      <c r="H1094" s="41">
        <f t="shared" si="52"/>
        <v>6836.203756635362</v>
      </c>
      <c r="I1094" s="41">
        <f t="shared" ref="I1094:I1096" si="53">+G1094+2167</f>
        <v>14596</v>
      </c>
      <c r="J1094" s="39">
        <v>0.03</v>
      </c>
      <c r="K1094" s="42">
        <v>12802</v>
      </c>
      <c r="L1094" s="42">
        <v>7041</v>
      </c>
      <c r="M1094" s="42">
        <v>15034</v>
      </c>
      <c r="N1094" s="42">
        <v>13570.12</v>
      </c>
      <c r="O1094" s="42">
        <v>6106.5540000000001</v>
      </c>
      <c r="Q1094" s="100"/>
      <c r="R1094" s="100"/>
    </row>
    <row r="1095" spans="1:18" s="17" customFormat="1" ht="18.75" customHeight="1" x14ac:dyDescent="0.25">
      <c r="A1095" s="24" t="s">
        <v>1823</v>
      </c>
      <c r="B1095" s="25" t="s">
        <v>1824</v>
      </c>
      <c r="C1095" s="26">
        <v>19064</v>
      </c>
      <c r="D1095" s="27">
        <v>10486</v>
      </c>
      <c r="E1095" s="28">
        <f t="shared" si="51"/>
        <v>0.55004196391103655</v>
      </c>
      <c r="F1095" s="29">
        <v>1.4999999999999999E-2</v>
      </c>
      <c r="G1095" s="30">
        <v>19350</v>
      </c>
      <c r="H1095" s="31">
        <f t="shared" si="52"/>
        <v>10643.312001678558</v>
      </c>
      <c r="I1095" s="31">
        <f t="shared" si="53"/>
        <v>21517</v>
      </c>
      <c r="J1095" s="29">
        <v>0.03</v>
      </c>
      <c r="K1095" s="32">
        <v>19931</v>
      </c>
      <c r="L1095" s="32">
        <v>10963</v>
      </c>
      <c r="M1095" s="32">
        <v>22163</v>
      </c>
      <c r="N1095" s="32">
        <v>21126.86</v>
      </c>
      <c r="O1095" s="32">
        <v>9507.0870000000014</v>
      </c>
      <c r="Q1095" s="100"/>
      <c r="R1095" s="100"/>
    </row>
    <row r="1096" spans="1:18" s="17" customFormat="1" ht="18.75" customHeight="1" x14ac:dyDescent="0.25">
      <c r="A1096" s="43" t="s">
        <v>1825</v>
      </c>
      <c r="B1096" s="44" t="s">
        <v>1826</v>
      </c>
      <c r="C1096" s="36">
        <v>15378</v>
      </c>
      <c r="D1096" s="37">
        <v>8458</v>
      </c>
      <c r="E1096" s="38">
        <f t="shared" si="51"/>
        <v>0.55000650279620233</v>
      </c>
      <c r="F1096" s="39">
        <v>1.4999999999999999E-2</v>
      </c>
      <c r="G1096" s="40">
        <v>15609</v>
      </c>
      <c r="H1096" s="41">
        <f t="shared" si="52"/>
        <v>8585.0515021459214</v>
      </c>
      <c r="I1096" s="41">
        <f t="shared" si="53"/>
        <v>17776</v>
      </c>
      <c r="J1096" s="39">
        <v>0.03</v>
      </c>
      <c r="K1096" s="42">
        <v>16077</v>
      </c>
      <c r="L1096" s="42">
        <v>8842</v>
      </c>
      <c r="M1096" s="42">
        <v>18309</v>
      </c>
      <c r="N1096" s="42">
        <v>17041.620000000003</v>
      </c>
      <c r="O1096" s="42">
        <v>7668.7290000000012</v>
      </c>
      <c r="Q1096" s="100"/>
      <c r="R1096" s="100"/>
    </row>
    <row r="1097" spans="1:18" s="17" customFormat="1" ht="18.75" customHeight="1" x14ac:dyDescent="0.25">
      <c r="A1097" s="84" t="s">
        <v>1827</v>
      </c>
      <c r="B1097" s="20"/>
      <c r="C1097" s="51"/>
      <c r="D1097" s="20"/>
      <c r="E1097" s="20"/>
      <c r="F1097" s="20"/>
      <c r="G1097" s="20">
        <v>0</v>
      </c>
      <c r="H1097" s="20"/>
      <c r="I1097" s="20"/>
      <c r="J1097" s="20"/>
      <c r="K1097" s="20"/>
      <c r="L1097" s="20"/>
      <c r="M1097" s="23"/>
      <c r="N1097" s="20"/>
      <c r="O1097" s="84"/>
      <c r="Q1097" s="100"/>
      <c r="R1097" s="100"/>
    </row>
    <row r="1098" spans="1:18" s="17" customFormat="1" ht="18.75" customHeight="1" x14ac:dyDescent="0.25">
      <c r="A1098" s="24" t="s">
        <v>1828</v>
      </c>
      <c r="B1098" s="25" t="s">
        <v>1829</v>
      </c>
      <c r="C1098" s="26">
        <v>12410</v>
      </c>
      <c r="D1098" s="27">
        <v>4881</v>
      </c>
      <c r="E1098" s="28">
        <f t="shared" si="51"/>
        <v>0.39331184528605961</v>
      </c>
      <c r="F1098" s="29"/>
      <c r="G1098" s="30">
        <v>12410</v>
      </c>
      <c r="H1098" s="31">
        <f t="shared" si="52"/>
        <v>4881</v>
      </c>
      <c r="I1098" s="31">
        <f>+G1098+2674</f>
        <v>15084</v>
      </c>
      <c r="J1098" s="29"/>
      <c r="K1098" s="32">
        <v>12410</v>
      </c>
      <c r="L1098" s="32">
        <v>4881</v>
      </c>
      <c r="M1098" s="32">
        <v>15164</v>
      </c>
      <c r="N1098" s="32">
        <v>12969.000000000002</v>
      </c>
      <c r="O1098" s="32">
        <v>5836.0500000000011</v>
      </c>
      <c r="Q1098" s="100"/>
      <c r="R1098" s="100"/>
    </row>
    <row r="1099" spans="1:18" s="17" customFormat="1" ht="18.75" customHeight="1" x14ac:dyDescent="0.25">
      <c r="A1099" s="43" t="s">
        <v>1830</v>
      </c>
      <c r="B1099" s="44" t="s">
        <v>1831</v>
      </c>
      <c r="C1099" s="36">
        <v>23521</v>
      </c>
      <c r="D1099" s="37">
        <v>12937</v>
      </c>
      <c r="E1099" s="38">
        <f t="shared" si="51"/>
        <v>0.55001913183963269</v>
      </c>
      <c r="F1099" s="39">
        <v>1.4999999999999999E-2</v>
      </c>
      <c r="G1099" s="40">
        <v>23874</v>
      </c>
      <c r="H1099" s="41">
        <f t="shared" si="52"/>
        <v>13131.156753539392</v>
      </c>
      <c r="I1099" s="41">
        <f t="shared" ref="I1099:I1109" si="54">+G1099+2674</f>
        <v>26548</v>
      </c>
      <c r="J1099" s="39">
        <v>0.03</v>
      </c>
      <c r="K1099" s="42">
        <v>24590</v>
      </c>
      <c r="L1099" s="42">
        <v>13525</v>
      </c>
      <c r="M1099" s="42">
        <v>27344</v>
      </c>
      <c r="N1099" s="42">
        <v>26065.4</v>
      </c>
      <c r="O1099" s="42">
        <v>11729.43</v>
      </c>
      <c r="Q1099" s="100"/>
      <c r="R1099" s="100"/>
    </row>
    <row r="1100" spans="1:18" s="17" customFormat="1" ht="18.75" customHeight="1" x14ac:dyDescent="0.25">
      <c r="A1100" s="24" t="s">
        <v>1832</v>
      </c>
      <c r="B1100" s="25" t="s">
        <v>1833</v>
      </c>
      <c r="C1100" s="26">
        <v>14169</v>
      </c>
      <c r="D1100" s="27">
        <v>7793</v>
      </c>
      <c r="E1100" s="28">
        <f t="shared" si="51"/>
        <v>0.5500035288305456</v>
      </c>
      <c r="F1100" s="29">
        <v>1.4999999999999999E-2</v>
      </c>
      <c r="G1100" s="30">
        <v>14382</v>
      </c>
      <c r="H1100" s="31">
        <f t="shared" si="52"/>
        <v>7910.1507516409065</v>
      </c>
      <c r="I1100" s="31">
        <f t="shared" si="54"/>
        <v>17056</v>
      </c>
      <c r="J1100" s="29">
        <v>0.03</v>
      </c>
      <c r="K1100" s="32">
        <v>14813</v>
      </c>
      <c r="L1100" s="32">
        <v>8147</v>
      </c>
      <c r="M1100" s="32">
        <v>17567</v>
      </c>
      <c r="N1100" s="32">
        <v>15701.78</v>
      </c>
      <c r="O1100" s="32">
        <v>7065.8010000000004</v>
      </c>
      <c r="Q1100" s="100"/>
      <c r="R1100" s="100"/>
    </row>
    <row r="1101" spans="1:18" s="17" customFormat="1" ht="18.75" customHeight="1" x14ac:dyDescent="0.25">
      <c r="A1101" s="43" t="s">
        <v>1834</v>
      </c>
      <c r="B1101" s="44" t="s">
        <v>1835</v>
      </c>
      <c r="C1101" s="36">
        <v>20255</v>
      </c>
      <c r="D1101" s="37">
        <v>11141</v>
      </c>
      <c r="E1101" s="38">
        <f t="shared" si="51"/>
        <v>0.55003702789434705</v>
      </c>
      <c r="F1101" s="39">
        <v>1.4999999999999999E-2</v>
      </c>
      <c r="G1101" s="40">
        <v>20559</v>
      </c>
      <c r="H1101" s="41">
        <f t="shared" si="52"/>
        <v>11308.211256479881</v>
      </c>
      <c r="I1101" s="41">
        <f t="shared" si="54"/>
        <v>23233</v>
      </c>
      <c r="J1101" s="39">
        <v>0.03</v>
      </c>
      <c r="K1101" s="42">
        <v>21176</v>
      </c>
      <c r="L1101" s="42">
        <v>11648</v>
      </c>
      <c r="M1101" s="42">
        <v>23930</v>
      </c>
      <c r="N1101" s="42">
        <v>22446.560000000001</v>
      </c>
      <c r="O1101" s="42">
        <v>10100.952000000001</v>
      </c>
      <c r="Q1101" s="100"/>
      <c r="R1101" s="100"/>
    </row>
    <row r="1102" spans="1:18" s="17" customFormat="1" ht="18.75" customHeight="1" x14ac:dyDescent="0.25">
      <c r="A1102" s="24" t="s">
        <v>1836</v>
      </c>
      <c r="B1102" s="25" t="s">
        <v>1837</v>
      </c>
      <c r="C1102" s="26">
        <v>29803</v>
      </c>
      <c r="D1102" s="27">
        <v>16392</v>
      </c>
      <c r="E1102" s="28">
        <f t="shared" si="51"/>
        <v>0.55001174378418283</v>
      </c>
      <c r="F1102" s="29">
        <v>1.4999999999999999E-2</v>
      </c>
      <c r="G1102" s="30">
        <v>30250</v>
      </c>
      <c r="H1102" s="31">
        <f t="shared" si="52"/>
        <v>16637.85524947153</v>
      </c>
      <c r="I1102" s="31">
        <f t="shared" si="54"/>
        <v>32924</v>
      </c>
      <c r="J1102" s="29">
        <v>0.03</v>
      </c>
      <c r="K1102" s="32">
        <v>31158</v>
      </c>
      <c r="L1102" s="32">
        <v>17137</v>
      </c>
      <c r="M1102" s="32">
        <v>33912</v>
      </c>
      <c r="N1102" s="32">
        <v>33027.480000000003</v>
      </c>
      <c r="O1102" s="32">
        <v>14862.366000000002</v>
      </c>
      <c r="Q1102" s="100"/>
      <c r="R1102" s="100"/>
    </row>
    <row r="1103" spans="1:18" s="17" customFormat="1" ht="18.75" customHeight="1" x14ac:dyDescent="0.25">
      <c r="A1103" s="43" t="s">
        <v>1838</v>
      </c>
      <c r="B1103" s="44" t="s">
        <v>1839</v>
      </c>
      <c r="C1103" s="36">
        <v>16264</v>
      </c>
      <c r="D1103" s="37">
        <v>8946</v>
      </c>
      <c r="E1103" s="38">
        <f t="shared" si="51"/>
        <v>0.5500491883915396</v>
      </c>
      <c r="F1103" s="39">
        <v>1.4999999999999999E-2</v>
      </c>
      <c r="G1103" s="40">
        <v>16508</v>
      </c>
      <c r="H1103" s="41">
        <f t="shared" si="52"/>
        <v>9080.2120019675349</v>
      </c>
      <c r="I1103" s="41">
        <f t="shared" si="54"/>
        <v>19182</v>
      </c>
      <c r="J1103" s="39">
        <v>0.03</v>
      </c>
      <c r="K1103" s="42">
        <v>17003</v>
      </c>
      <c r="L1103" s="42">
        <v>9352</v>
      </c>
      <c r="M1103" s="42">
        <v>19757</v>
      </c>
      <c r="N1103" s="42">
        <v>18023.18</v>
      </c>
      <c r="O1103" s="42">
        <v>8110.4310000000005</v>
      </c>
      <c r="Q1103" s="100"/>
      <c r="R1103" s="100"/>
    </row>
    <row r="1104" spans="1:18" s="17" customFormat="1" ht="18.75" customHeight="1" x14ac:dyDescent="0.25">
      <c r="A1104" s="24" t="s">
        <v>1840</v>
      </c>
      <c r="B1104" s="25" t="s">
        <v>1841</v>
      </c>
      <c r="C1104" s="26">
        <v>21232</v>
      </c>
      <c r="D1104" s="27">
        <v>11678</v>
      </c>
      <c r="E1104" s="28">
        <f t="shared" si="51"/>
        <v>0.55001883948756591</v>
      </c>
      <c r="F1104" s="29">
        <v>1.4999999999999999E-2</v>
      </c>
      <c r="G1104" s="30">
        <v>21550</v>
      </c>
      <c r="H1104" s="31">
        <f t="shared" si="52"/>
        <v>11852.905990957046</v>
      </c>
      <c r="I1104" s="31">
        <f t="shared" si="54"/>
        <v>24224</v>
      </c>
      <c r="J1104" s="29">
        <v>0.03</v>
      </c>
      <c r="K1104" s="32">
        <v>22197</v>
      </c>
      <c r="L1104" s="32">
        <v>12209</v>
      </c>
      <c r="M1104" s="32">
        <v>24951</v>
      </c>
      <c r="N1104" s="32">
        <v>23528.82</v>
      </c>
      <c r="O1104" s="32">
        <v>10587.969000000001</v>
      </c>
      <c r="Q1104" s="100"/>
      <c r="R1104" s="100"/>
    </row>
    <row r="1105" spans="1:18" s="17" customFormat="1" ht="18.75" customHeight="1" x14ac:dyDescent="0.25">
      <c r="A1105" s="43" t="s">
        <v>1842</v>
      </c>
      <c r="B1105" s="44" t="s">
        <v>1843</v>
      </c>
      <c r="C1105" s="36">
        <v>30737</v>
      </c>
      <c r="D1105" s="37">
        <v>16906</v>
      </c>
      <c r="E1105" s="38">
        <f t="shared" si="51"/>
        <v>0.5500211471516413</v>
      </c>
      <c r="F1105" s="39">
        <v>1.4999999999999999E-2</v>
      </c>
      <c r="G1105" s="40">
        <v>31198</v>
      </c>
      <c r="H1105" s="41">
        <f t="shared" si="52"/>
        <v>17159.559748836906</v>
      </c>
      <c r="I1105" s="41">
        <f t="shared" si="54"/>
        <v>33872</v>
      </c>
      <c r="J1105" s="39">
        <v>0.03</v>
      </c>
      <c r="K1105" s="42">
        <v>32134</v>
      </c>
      <c r="L1105" s="42">
        <v>17674</v>
      </c>
      <c r="M1105" s="42">
        <v>34888</v>
      </c>
      <c r="N1105" s="42">
        <v>34062.04</v>
      </c>
      <c r="O1105" s="42">
        <v>15327.918000000001</v>
      </c>
      <c r="Q1105" s="100"/>
      <c r="R1105" s="100"/>
    </row>
    <row r="1106" spans="1:18" s="17" customFormat="1" ht="18.75" customHeight="1" x14ac:dyDescent="0.25">
      <c r="A1106" s="24" t="s">
        <v>1844</v>
      </c>
      <c r="B1106" s="25" t="s">
        <v>1845</v>
      </c>
      <c r="C1106" s="26">
        <v>16798</v>
      </c>
      <c r="D1106" s="27">
        <v>9239</v>
      </c>
      <c r="E1106" s="28">
        <f t="shared" si="51"/>
        <v>0.5500059530896535</v>
      </c>
      <c r="F1106" s="29">
        <v>1.4999999999999999E-2</v>
      </c>
      <c r="G1106" s="30">
        <v>17050</v>
      </c>
      <c r="H1106" s="31">
        <f t="shared" si="52"/>
        <v>9377.6015001785927</v>
      </c>
      <c r="I1106" s="31">
        <f t="shared" si="54"/>
        <v>19724</v>
      </c>
      <c r="J1106" s="29">
        <v>0.03</v>
      </c>
      <c r="K1106" s="32">
        <v>17562</v>
      </c>
      <c r="L1106" s="32">
        <v>9659</v>
      </c>
      <c r="M1106" s="32">
        <v>20316</v>
      </c>
      <c r="N1106" s="32">
        <v>18615.72</v>
      </c>
      <c r="O1106" s="32">
        <v>8377.0740000000005</v>
      </c>
      <c r="Q1106" s="100"/>
      <c r="R1106" s="100"/>
    </row>
    <row r="1107" spans="1:18" s="17" customFormat="1" ht="18.75" customHeight="1" x14ac:dyDescent="0.25">
      <c r="A1107" s="43" t="s">
        <v>1846</v>
      </c>
      <c r="B1107" s="44" t="s">
        <v>1847</v>
      </c>
      <c r="C1107" s="36">
        <v>21817</v>
      </c>
      <c r="D1107" s="37">
        <v>12000</v>
      </c>
      <c r="E1107" s="38">
        <f t="shared" si="51"/>
        <v>0.5500297932804693</v>
      </c>
      <c r="F1107" s="39">
        <v>1.4999999999999999E-2</v>
      </c>
      <c r="G1107" s="40">
        <v>22144</v>
      </c>
      <c r="H1107" s="41">
        <f t="shared" si="52"/>
        <v>12179.859742402712</v>
      </c>
      <c r="I1107" s="41">
        <f t="shared" si="54"/>
        <v>24818</v>
      </c>
      <c r="J1107" s="39">
        <v>0.03</v>
      </c>
      <c r="K1107" s="42">
        <v>22808</v>
      </c>
      <c r="L1107" s="42">
        <v>12545</v>
      </c>
      <c r="M1107" s="42">
        <v>25562</v>
      </c>
      <c r="N1107" s="42">
        <v>24176.48</v>
      </c>
      <c r="O1107" s="42">
        <v>10879.415999999999</v>
      </c>
      <c r="Q1107" s="100"/>
      <c r="R1107" s="100"/>
    </row>
    <row r="1108" spans="1:18" s="17" customFormat="1" ht="18.75" customHeight="1" x14ac:dyDescent="0.25">
      <c r="A1108" s="24" t="s">
        <v>1848</v>
      </c>
      <c r="B1108" s="25" t="s">
        <v>1849</v>
      </c>
      <c r="C1108" s="26">
        <v>30965</v>
      </c>
      <c r="D1108" s="27">
        <v>17031</v>
      </c>
      <c r="E1108" s="28">
        <f t="shared" si="51"/>
        <v>0.55000807363151949</v>
      </c>
      <c r="F1108" s="29">
        <v>1.4999999999999999E-2</v>
      </c>
      <c r="G1108" s="30">
        <v>31429</v>
      </c>
      <c r="H1108" s="31">
        <f t="shared" si="52"/>
        <v>17286.203746165025</v>
      </c>
      <c r="I1108" s="31">
        <f t="shared" si="54"/>
        <v>34103</v>
      </c>
      <c r="J1108" s="29">
        <v>0.03</v>
      </c>
      <c r="K1108" s="32">
        <v>32372</v>
      </c>
      <c r="L1108" s="32">
        <v>17805</v>
      </c>
      <c r="M1108" s="32">
        <v>35126</v>
      </c>
      <c r="N1108" s="32">
        <v>34314.32</v>
      </c>
      <c r="O1108" s="32">
        <v>15441.444</v>
      </c>
      <c r="Q1108" s="100"/>
      <c r="R1108" s="100"/>
    </row>
    <row r="1109" spans="1:18" s="17" customFormat="1" ht="18.75" customHeight="1" x14ac:dyDescent="0.25">
      <c r="A1109" s="43" t="s">
        <v>1850</v>
      </c>
      <c r="B1109" s="44" t="s">
        <v>1851</v>
      </c>
      <c r="C1109" s="36">
        <v>17820</v>
      </c>
      <c r="D1109" s="37">
        <v>9801</v>
      </c>
      <c r="E1109" s="38">
        <f t="shared" si="51"/>
        <v>0.55000000000000004</v>
      </c>
      <c r="F1109" s="39">
        <v>1.4999999999999999E-2</v>
      </c>
      <c r="G1109" s="40">
        <v>18087</v>
      </c>
      <c r="H1109" s="41">
        <f t="shared" si="52"/>
        <v>9947.85</v>
      </c>
      <c r="I1109" s="41">
        <f t="shared" si="54"/>
        <v>20761</v>
      </c>
      <c r="J1109" s="39">
        <v>0.03</v>
      </c>
      <c r="K1109" s="42">
        <v>18630</v>
      </c>
      <c r="L1109" s="42">
        <v>10247</v>
      </c>
      <c r="M1109" s="42">
        <v>21384</v>
      </c>
      <c r="N1109" s="42">
        <v>19747.8</v>
      </c>
      <c r="O1109" s="42">
        <v>8886.51</v>
      </c>
      <c r="Q1109" s="100"/>
      <c r="R1109" s="100"/>
    </row>
    <row r="1110" spans="1:18" s="17" customFormat="1" ht="18.75" customHeight="1" x14ac:dyDescent="0.25">
      <c r="A1110" s="84" t="s">
        <v>1852</v>
      </c>
      <c r="B1110" s="20"/>
      <c r="C1110" s="51"/>
      <c r="D1110" s="20"/>
      <c r="E1110" s="20"/>
      <c r="F1110" s="20"/>
      <c r="G1110" s="20">
        <v>0</v>
      </c>
      <c r="H1110" s="20"/>
      <c r="I1110" s="20"/>
      <c r="J1110" s="20"/>
      <c r="K1110" s="20"/>
      <c r="L1110" s="20"/>
      <c r="M1110" s="23"/>
      <c r="N1110" s="20"/>
      <c r="O1110" s="84"/>
      <c r="Q1110" s="100"/>
      <c r="R1110" s="100"/>
    </row>
    <row r="1111" spans="1:18" s="17" customFormat="1" ht="18.75" customHeight="1" x14ac:dyDescent="0.25">
      <c r="A1111" s="24" t="s">
        <v>1853</v>
      </c>
      <c r="B1111" s="25" t="s">
        <v>1854</v>
      </c>
      <c r="C1111" s="26">
        <v>24037</v>
      </c>
      <c r="D1111" s="27">
        <v>13221</v>
      </c>
      <c r="E1111" s="28">
        <f t="shared" si="51"/>
        <v>0.55002704164413196</v>
      </c>
      <c r="F1111" s="29">
        <v>1.4999999999999999E-2</v>
      </c>
      <c r="G1111" s="30">
        <v>24398</v>
      </c>
      <c r="H1111" s="31">
        <f t="shared" si="52"/>
        <v>13419.559762033532</v>
      </c>
      <c r="I1111" s="31">
        <f>+G1111+4305</f>
        <v>28703</v>
      </c>
      <c r="J1111" s="29">
        <v>0.03</v>
      </c>
      <c r="K1111" s="32">
        <v>25130</v>
      </c>
      <c r="L1111" s="32">
        <v>13822</v>
      </c>
      <c r="M1111" s="32">
        <v>29565</v>
      </c>
      <c r="N1111" s="32">
        <v>26637.800000000003</v>
      </c>
      <c r="O1111" s="32">
        <v>11987.010000000002</v>
      </c>
      <c r="Q1111" s="100"/>
      <c r="R1111" s="100"/>
    </row>
    <row r="1112" spans="1:18" s="17" customFormat="1" ht="18.75" customHeight="1" x14ac:dyDescent="0.25">
      <c r="A1112" s="43" t="s">
        <v>1855</v>
      </c>
      <c r="B1112" s="44" t="s">
        <v>1856</v>
      </c>
      <c r="C1112" s="36">
        <v>20700</v>
      </c>
      <c r="D1112" s="37">
        <v>11385</v>
      </c>
      <c r="E1112" s="38">
        <f t="shared" si="51"/>
        <v>0.55000000000000004</v>
      </c>
      <c r="F1112" s="39">
        <v>1.4999999999999999E-2</v>
      </c>
      <c r="G1112" s="40">
        <v>21010</v>
      </c>
      <c r="H1112" s="41">
        <f t="shared" si="52"/>
        <v>11555.500000000002</v>
      </c>
      <c r="I1112" s="41">
        <f t="shared" ref="I1112:I1118" si="55">+G1112+4305</f>
        <v>25315</v>
      </c>
      <c r="J1112" s="39">
        <v>0.03</v>
      </c>
      <c r="K1112" s="42">
        <v>21640</v>
      </c>
      <c r="L1112" s="42">
        <v>11902</v>
      </c>
      <c r="M1112" s="42">
        <v>26075</v>
      </c>
      <c r="N1112" s="42">
        <v>22938.400000000001</v>
      </c>
      <c r="O1112" s="42">
        <v>10322.280000000001</v>
      </c>
      <c r="Q1112" s="100"/>
      <c r="R1112" s="100"/>
    </row>
    <row r="1113" spans="1:18" s="17" customFormat="1" ht="18.75" customHeight="1" x14ac:dyDescent="0.25">
      <c r="A1113" s="24" t="s">
        <v>1857</v>
      </c>
      <c r="B1113" s="25" t="s">
        <v>1858</v>
      </c>
      <c r="C1113" s="26">
        <v>30178</v>
      </c>
      <c r="D1113" s="27">
        <v>16598</v>
      </c>
      <c r="E1113" s="28">
        <f t="shared" si="51"/>
        <v>0.55000331367221156</v>
      </c>
      <c r="F1113" s="29">
        <v>1.4999999999999999E-2</v>
      </c>
      <c r="G1113" s="30">
        <v>30631</v>
      </c>
      <c r="H1113" s="31">
        <f t="shared" si="52"/>
        <v>16847.151501093511</v>
      </c>
      <c r="I1113" s="31">
        <f t="shared" si="55"/>
        <v>34936</v>
      </c>
      <c r="J1113" s="29">
        <v>0.03</v>
      </c>
      <c r="K1113" s="32">
        <v>31550</v>
      </c>
      <c r="L1113" s="32">
        <v>17353</v>
      </c>
      <c r="M1113" s="32">
        <v>35985</v>
      </c>
      <c r="N1113" s="32">
        <v>33443</v>
      </c>
      <c r="O1113" s="32">
        <v>15049.35</v>
      </c>
      <c r="Q1113" s="100"/>
      <c r="R1113" s="100"/>
    </row>
    <row r="1114" spans="1:18" s="17" customFormat="1" ht="18.75" customHeight="1" x14ac:dyDescent="0.25">
      <c r="A1114" s="43" t="s">
        <v>1859</v>
      </c>
      <c r="B1114" s="44" t="s">
        <v>1860</v>
      </c>
      <c r="C1114" s="36">
        <v>37910</v>
      </c>
      <c r="D1114" s="37">
        <v>20851</v>
      </c>
      <c r="E1114" s="38">
        <f t="shared" si="51"/>
        <v>0.55001318913215513</v>
      </c>
      <c r="F1114" s="39">
        <v>1.4999999999999999E-2</v>
      </c>
      <c r="G1114" s="40">
        <v>38479</v>
      </c>
      <c r="H1114" s="41">
        <f t="shared" si="52"/>
        <v>21163.957504616199</v>
      </c>
      <c r="I1114" s="41">
        <f t="shared" si="55"/>
        <v>42784</v>
      </c>
      <c r="J1114" s="39">
        <v>0.03</v>
      </c>
      <c r="K1114" s="42">
        <v>39633</v>
      </c>
      <c r="L1114" s="42">
        <v>21799</v>
      </c>
      <c r="M1114" s="42">
        <v>44068</v>
      </c>
      <c r="N1114" s="42">
        <v>42010.98</v>
      </c>
      <c r="O1114" s="42">
        <v>18904.941000000003</v>
      </c>
      <c r="Q1114" s="100"/>
      <c r="R1114" s="100"/>
    </row>
    <row r="1115" spans="1:18" s="17" customFormat="1" ht="18.75" customHeight="1" x14ac:dyDescent="0.25">
      <c r="A1115" s="24" t="s">
        <v>1861</v>
      </c>
      <c r="B1115" s="25" t="s">
        <v>1862</v>
      </c>
      <c r="C1115" s="26">
        <v>32463</v>
      </c>
      <c r="D1115" s="27">
        <v>17855</v>
      </c>
      <c r="E1115" s="28">
        <f t="shared" si="51"/>
        <v>0.55001078150509808</v>
      </c>
      <c r="F1115" s="29">
        <v>1.4999999999999999E-2</v>
      </c>
      <c r="G1115" s="30">
        <v>32950</v>
      </c>
      <c r="H1115" s="31">
        <f t="shared" si="52"/>
        <v>18122.85525059298</v>
      </c>
      <c r="I1115" s="31">
        <f t="shared" si="55"/>
        <v>37255</v>
      </c>
      <c r="J1115" s="29">
        <v>0.03</v>
      </c>
      <c r="K1115" s="32">
        <v>33939</v>
      </c>
      <c r="L1115" s="32">
        <v>18667</v>
      </c>
      <c r="M1115" s="32">
        <v>38374</v>
      </c>
      <c r="N1115" s="32">
        <v>35975.340000000004</v>
      </c>
      <c r="O1115" s="32">
        <v>16188.903000000002</v>
      </c>
      <c r="Q1115" s="100"/>
      <c r="R1115" s="100"/>
    </row>
    <row r="1116" spans="1:18" s="17" customFormat="1" ht="18.75" customHeight="1" x14ac:dyDescent="0.25">
      <c r="A1116" s="43" t="s">
        <v>1863</v>
      </c>
      <c r="B1116" s="44" t="s">
        <v>1864</v>
      </c>
      <c r="C1116" s="36">
        <v>30216</v>
      </c>
      <c r="D1116" s="37">
        <v>16619</v>
      </c>
      <c r="E1116" s="38">
        <f t="shared" si="51"/>
        <v>0.55000661900979608</v>
      </c>
      <c r="F1116" s="39">
        <v>1.4999999999999999E-2</v>
      </c>
      <c r="G1116" s="40">
        <v>30669</v>
      </c>
      <c r="H1116" s="41">
        <f t="shared" si="52"/>
        <v>16868.152998411435</v>
      </c>
      <c r="I1116" s="41">
        <f t="shared" si="55"/>
        <v>34974</v>
      </c>
      <c r="J1116" s="39">
        <v>0.03</v>
      </c>
      <c r="K1116" s="42">
        <v>31589</v>
      </c>
      <c r="L1116" s="42">
        <v>17374</v>
      </c>
      <c r="M1116" s="42">
        <v>36024</v>
      </c>
      <c r="N1116" s="42">
        <v>33484.340000000004</v>
      </c>
      <c r="O1116" s="42">
        <v>15067.953000000001</v>
      </c>
      <c r="Q1116" s="100"/>
      <c r="R1116" s="100"/>
    </row>
    <row r="1117" spans="1:18" s="17" customFormat="1" ht="18.75" customHeight="1" x14ac:dyDescent="0.25">
      <c r="A1117" s="24" t="s">
        <v>1865</v>
      </c>
      <c r="B1117" s="25" t="s">
        <v>1866</v>
      </c>
      <c r="C1117" s="26">
        <v>36908</v>
      </c>
      <c r="D1117" s="27">
        <v>20300</v>
      </c>
      <c r="E1117" s="28">
        <f t="shared" si="51"/>
        <v>0.55001625663812725</v>
      </c>
      <c r="F1117" s="29">
        <v>1.4999999999999999E-2</v>
      </c>
      <c r="G1117" s="30">
        <v>37462</v>
      </c>
      <c r="H1117" s="31">
        <f t="shared" si="52"/>
        <v>20604.709006177523</v>
      </c>
      <c r="I1117" s="31">
        <f t="shared" si="55"/>
        <v>41767</v>
      </c>
      <c r="J1117" s="29">
        <v>0.03</v>
      </c>
      <c r="K1117" s="32">
        <v>38586</v>
      </c>
      <c r="L1117" s="32">
        <v>21223</v>
      </c>
      <c r="M1117" s="32">
        <v>43021</v>
      </c>
      <c r="N1117" s="32">
        <v>40901.160000000003</v>
      </c>
      <c r="O1117" s="32">
        <v>18405.522000000001</v>
      </c>
      <c r="Q1117" s="100"/>
      <c r="R1117" s="100"/>
    </row>
    <row r="1118" spans="1:18" s="17" customFormat="1" ht="18.75" customHeight="1" x14ac:dyDescent="0.25">
      <c r="A1118" s="43" t="s">
        <v>1867</v>
      </c>
      <c r="B1118" s="44" t="s">
        <v>1868</v>
      </c>
      <c r="C1118" s="36">
        <v>43125</v>
      </c>
      <c r="D1118" s="37">
        <v>23719</v>
      </c>
      <c r="E1118" s="38">
        <f t="shared" si="51"/>
        <v>0.55000579710144926</v>
      </c>
      <c r="F1118" s="39">
        <v>1.4999999999999999E-2</v>
      </c>
      <c r="G1118" s="40">
        <v>43772</v>
      </c>
      <c r="H1118" s="41">
        <f t="shared" si="52"/>
        <v>24074.853750724636</v>
      </c>
      <c r="I1118" s="41">
        <f t="shared" si="55"/>
        <v>48077</v>
      </c>
      <c r="J1118" s="39">
        <v>0.03</v>
      </c>
      <c r="K1118" s="42">
        <v>45085</v>
      </c>
      <c r="L1118" s="42">
        <v>24797</v>
      </c>
      <c r="M1118" s="42">
        <v>49520</v>
      </c>
      <c r="N1118" s="42">
        <v>47790.100000000006</v>
      </c>
      <c r="O1118" s="42">
        <v>21505.545000000002</v>
      </c>
      <c r="Q1118" s="100"/>
      <c r="R1118" s="100"/>
    </row>
    <row r="1119" spans="1:18" s="17" customFormat="1" ht="18.75" customHeight="1" x14ac:dyDescent="0.25">
      <c r="A1119" s="84" t="s">
        <v>1869</v>
      </c>
      <c r="B1119" s="20"/>
      <c r="C1119" s="51"/>
      <c r="D1119" s="20"/>
      <c r="E1119" s="20"/>
      <c r="F1119" s="20"/>
      <c r="G1119" s="48">
        <v>0</v>
      </c>
      <c r="H1119" s="49"/>
      <c r="I1119" s="49"/>
      <c r="J1119" s="136"/>
      <c r="K1119" s="50"/>
      <c r="L1119" s="50"/>
      <c r="M1119" s="23"/>
      <c r="N1119" s="50"/>
      <c r="O1119" s="50"/>
      <c r="Q1119" s="100"/>
      <c r="R1119" s="100"/>
    </row>
    <row r="1120" spans="1:18" s="17" customFormat="1" ht="18.75" customHeight="1" x14ac:dyDescent="0.25">
      <c r="A1120" s="24" t="s">
        <v>1870</v>
      </c>
      <c r="B1120" s="25" t="s">
        <v>1871</v>
      </c>
      <c r="C1120" s="26">
        <v>28975</v>
      </c>
      <c r="D1120" s="27">
        <v>15937</v>
      </c>
      <c r="E1120" s="28">
        <f t="shared" si="51"/>
        <v>0.55002588438308886</v>
      </c>
      <c r="F1120" s="29">
        <v>1.4999999999999999E-2</v>
      </c>
      <c r="G1120" s="30">
        <v>29410</v>
      </c>
      <c r="H1120" s="31">
        <f t="shared" si="52"/>
        <v>16176.261259706644</v>
      </c>
      <c r="I1120" s="31">
        <f>+G1120+5381</f>
        <v>34791</v>
      </c>
      <c r="J1120" s="29">
        <v>0.03</v>
      </c>
      <c r="K1120" s="32">
        <v>30292</v>
      </c>
      <c r="L1120" s="32">
        <v>16661</v>
      </c>
      <c r="M1120" s="32">
        <v>35834</v>
      </c>
      <c r="N1120" s="32">
        <v>32109.52</v>
      </c>
      <c r="O1120" s="32">
        <v>14449.284</v>
      </c>
      <c r="Q1120" s="100"/>
      <c r="R1120" s="100"/>
    </row>
    <row r="1121" spans="1:18" s="17" customFormat="1" ht="18.75" customHeight="1" x14ac:dyDescent="0.25">
      <c r="A1121" s="43" t="s">
        <v>1872</v>
      </c>
      <c r="B1121" s="44" t="s">
        <v>1873</v>
      </c>
      <c r="C1121" s="36">
        <v>38255</v>
      </c>
      <c r="D1121" s="37">
        <v>21041</v>
      </c>
      <c r="E1121" s="38">
        <f t="shared" si="51"/>
        <v>0.55001960528035554</v>
      </c>
      <c r="F1121" s="39">
        <v>1.4999999999999999E-2</v>
      </c>
      <c r="G1121" s="40">
        <v>38829</v>
      </c>
      <c r="H1121" s="41">
        <f t="shared" si="52"/>
        <v>21356.711253430924</v>
      </c>
      <c r="I1121" s="41">
        <f t="shared" ref="I1121:I1135" si="56">+G1121+5381</f>
        <v>44210</v>
      </c>
      <c r="J1121" s="39">
        <v>0.03</v>
      </c>
      <c r="K1121" s="42">
        <v>39994</v>
      </c>
      <c r="L1121" s="42">
        <v>21997</v>
      </c>
      <c r="M1121" s="42">
        <v>45536</v>
      </c>
      <c r="N1121" s="42">
        <v>42393.64</v>
      </c>
      <c r="O1121" s="42">
        <v>19077.137999999999</v>
      </c>
      <c r="Q1121" s="100"/>
      <c r="R1121" s="100"/>
    </row>
    <row r="1122" spans="1:18" s="17" customFormat="1" ht="18.75" customHeight="1" x14ac:dyDescent="0.25">
      <c r="A1122" s="24" t="s">
        <v>1874</v>
      </c>
      <c r="B1122" s="25" t="s">
        <v>1875</v>
      </c>
      <c r="C1122" s="26">
        <v>40350</v>
      </c>
      <c r="D1122" s="27">
        <v>22193</v>
      </c>
      <c r="E1122" s="28">
        <f t="shared" si="51"/>
        <v>0.55001239157372983</v>
      </c>
      <c r="F1122" s="29">
        <v>1.4999999999999999E-2</v>
      </c>
      <c r="G1122" s="30">
        <v>40955</v>
      </c>
      <c r="H1122" s="31">
        <f t="shared" si="52"/>
        <v>22525.757496902104</v>
      </c>
      <c r="I1122" s="31">
        <f t="shared" si="56"/>
        <v>46336</v>
      </c>
      <c r="J1122" s="29">
        <v>0.03</v>
      </c>
      <c r="K1122" s="32">
        <v>42184</v>
      </c>
      <c r="L1122" s="32">
        <v>23202</v>
      </c>
      <c r="M1122" s="32">
        <v>47726</v>
      </c>
      <c r="N1122" s="32">
        <v>44715.040000000001</v>
      </c>
      <c r="O1122" s="32">
        <v>20121.768</v>
      </c>
      <c r="Q1122" s="100"/>
      <c r="R1122" s="100"/>
    </row>
    <row r="1123" spans="1:18" s="17" customFormat="1" ht="18.75" customHeight="1" x14ac:dyDescent="0.25">
      <c r="A1123" s="43" t="s">
        <v>1876</v>
      </c>
      <c r="B1123" s="44" t="s">
        <v>1877</v>
      </c>
      <c r="C1123" s="36">
        <v>24436</v>
      </c>
      <c r="D1123" s="37">
        <v>13440</v>
      </c>
      <c r="E1123" s="38">
        <f t="shared" si="51"/>
        <v>0.55000818464560486</v>
      </c>
      <c r="F1123" s="39">
        <v>1.4999999999999999E-2</v>
      </c>
      <c r="G1123" s="40">
        <v>24803</v>
      </c>
      <c r="H1123" s="41">
        <f t="shared" si="52"/>
        <v>13641.853003764938</v>
      </c>
      <c r="I1123" s="41">
        <f t="shared" si="56"/>
        <v>30184</v>
      </c>
      <c r="J1123" s="39">
        <v>0.03</v>
      </c>
      <c r="K1123" s="42">
        <v>25547</v>
      </c>
      <c r="L1123" s="42">
        <v>14051</v>
      </c>
      <c r="M1123" s="42">
        <v>31089</v>
      </c>
      <c r="N1123" s="42">
        <v>27079.82</v>
      </c>
      <c r="O1123" s="42">
        <v>12185.919</v>
      </c>
      <c r="Q1123" s="100"/>
      <c r="R1123" s="100"/>
    </row>
    <row r="1124" spans="1:18" s="17" customFormat="1" ht="18.75" customHeight="1" x14ac:dyDescent="0.25">
      <c r="A1124" s="24" t="s">
        <v>1878</v>
      </c>
      <c r="B1124" s="25" t="s">
        <v>1879</v>
      </c>
      <c r="C1124" s="26">
        <v>28813</v>
      </c>
      <c r="D1124" s="27">
        <v>15848</v>
      </c>
      <c r="E1124" s="28">
        <f t="shared" si="51"/>
        <v>0.5500295005726582</v>
      </c>
      <c r="F1124" s="29">
        <v>1.4999999999999999E-2</v>
      </c>
      <c r="G1124" s="30">
        <v>29245</v>
      </c>
      <c r="H1124" s="31">
        <f t="shared" si="52"/>
        <v>16085.61274424739</v>
      </c>
      <c r="I1124" s="31">
        <f t="shared" si="56"/>
        <v>34626</v>
      </c>
      <c r="J1124" s="29">
        <v>0.03</v>
      </c>
      <c r="K1124" s="32">
        <v>30122</v>
      </c>
      <c r="L1124" s="32">
        <v>16568</v>
      </c>
      <c r="M1124" s="32">
        <v>35664</v>
      </c>
      <c r="N1124" s="32">
        <v>31929.320000000003</v>
      </c>
      <c r="O1124" s="32">
        <v>14368.194000000001</v>
      </c>
      <c r="Q1124" s="100"/>
      <c r="R1124" s="100"/>
    </row>
    <row r="1125" spans="1:18" s="17" customFormat="1" ht="18.75" customHeight="1" x14ac:dyDescent="0.25">
      <c r="A1125" s="43" t="s">
        <v>1880</v>
      </c>
      <c r="B1125" s="44" t="s">
        <v>1881</v>
      </c>
      <c r="C1125" s="36">
        <v>38091</v>
      </c>
      <c r="D1125" s="37">
        <v>20951</v>
      </c>
      <c r="E1125" s="38">
        <f t="shared" si="51"/>
        <v>0.55002494027460558</v>
      </c>
      <c r="F1125" s="39">
        <v>1.4999999999999999E-2</v>
      </c>
      <c r="G1125" s="40">
        <v>38662</v>
      </c>
      <c r="H1125" s="41">
        <f t="shared" si="52"/>
        <v>21265.064240896801</v>
      </c>
      <c r="I1125" s="41">
        <f t="shared" si="56"/>
        <v>44043</v>
      </c>
      <c r="J1125" s="39">
        <v>0.03</v>
      </c>
      <c r="K1125" s="42">
        <v>39822</v>
      </c>
      <c r="L1125" s="42">
        <v>21903</v>
      </c>
      <c r="M1125" s="42">
        <v>45364</v>
      </c>
      <c r="N1125" s="42">
        <v>42211.32</v>
      </c>
      <c r="O1125" s="42">
        <v>18995.094000000001</v>
      </c>
      <c r="Q1125" s="100"/>
      <c r="R1125" s="100"/>
    </row>
    <row r="1126" spans="1:18" s="17" customFormat="1" ht="18.75" customHeight="1" x14ac:dyDescent="0.25">
      <c r="A1126" s="24" t="s">
        <v>1882</v>
      </c>
      <c r="B1126" s="25" t="s">
        <v>1883</v>
      </c>
      <c r="C1126" s="26">
        <v>47374</v>
      </c>
      <c r="D1126" s="27">
        <v>26056</v>
      </c>
      <c r="E1126" s="28">
        <f t="shared" si="51"/>
        <v>0.55000633258749521</v>
      </c>
      <c r="F1126" s="29">
        <v>1.4999999999999999E-2</v>
      </c>
      <c r="G1126" s="30">
        <v>48085</v>
      </c>
      <c r="H1126" s="31">
        <f t="shared" si="52"/>
        <v>26447.054502469706</v>
      </c>
      <c r="I1126" s="31">
        <f t="shared" si="56"/>
        <v>53466</v>
      </c>
      <c r="J1126" s="29">
        <v>0.03</v>
      </c>
      <c r="K1126" s="32">
        <v>49528</v>
      </c>
      <c r="L1126" s="32">
        <v>27241</v>
      </c>
      <c r="M1126" s="32">
        <v>55070</v>
      </c>
      <c r="N1126" s="32">
        <v>52499.68</v>
      </c>
      <c r="O1126" s="32">
        <v>23624.856</v>
      </c>
      <c r="Q1126" s="100"/>
      <c r="R1126" s="100"/>
    </row>
    <row r="1127" spans="1:18" s="17" customFormat="1" ht="18.75" customHeight="1" x14ac:dyDescent="0.25">
      <c r="A1127" s="43" t="s">
        <v>1884</v>
      </c>
      <c r="B1127" s="44" t="s">
        <v>1885</v>
      </c>
      <c r="C1127" s="36">
        <v>24277</v>
      </c>
      <c r="D1127" s="37">
        <v>13353</v>
      </c>
      <c r="E1127" s="38">
        <f t="shared" si="51"/>
        <v>0.55002677431313585</v>
      </c>
      <c r="F1127" s="39">
        <v>1.4999999999999999E-2</v>
      </c>
      <c r="G1127" s="40">
        <v>24641</v>
      </c>
      <c r="H1127" s="41">
        <f t="shared" si="52"/>
        <v>13553.209745849981</v>
      </c>
      <c r="I1127" s="41">
        <f t="shared" si="56"/>
        <v>30022</v>
      </c>
      <c r="J1127" s="39">
        <v>0.03</v>
      </c>
      <c r="K1127" s="42">
        <v>25380</v>
      </c>
      <c r="L1127" s="42">
        <v>13960</v>
      </c>
      <c r="M1127" s="42">
        <v>30922</v>
      </c>
      <c r="N1127" s="42">
        <v>26902.800000000003</v>
      </c>
      <c r="O1127" s="42">
        <v>12106.260000000002</v>
      </c>
      <c r="Q1127" s="100"/>
      <c r="R1127" s="100"/>
    </row>
    <row r="1128" spans="1:18" s="17" customFormat="1" ht="18.75" customHeight="1" x14ac:dyDescent="0.25">
      <c r="A1128" s="24" t="s">
        <v>1886</v>
      </c>
      <c r="B1128" s="25" t="s">
        <v>1887</v>
      </c>
      <c r="C1128" s="26">
        <v>31533</v>
      </c>
      <c r="D1128" s="27">
        <v>17344</v>
      </c>
      <c r="E1128" s="28">
        <f t="shared" si="51"/>
        <v>0.55002695588748296</v>
      </c>
      <c r="F1128" s="29">
        <v>1.4999999999999999E-2</v>
      </c>
      <c r="G1128" s="30">
        <v>32006</v>
      </c>
      <c r="H1128" s="31">
        <f t="shared" si="52"/>
        <v>17604.162750134779</v>
      </c>
      <c r="I1128" s="31">
        <f t="shared" si="56"/>
        <v>37387</v>
      </c>
      <c r="J1128" s="29">
        <v>0.03</v>
      </c>
      <c r="K1128" s="32">
        <v>32966</v>
      </c>
      <c r="L1128" s="32">
        <v>18132</v>
      </c>
      <c r="M1128" s="32">
        <v>38508</v>
      </c>
      <c r="N1128" s="32">
        <v>34943.96</v>
      </c>
      <c r="O1128" s="32">
        <v>15724.781999999999</v>
      </c>
      <c r="Q1128" s="100"/>
      <c r="R1128" s="100"/>
    </row>
    <row r="1129" spans="1:18" s="17" customFormat="1" ht="18.75" customHeight="1" x14ac:dyDescent="0.25">
      <c r="A1129" s="43" t="s">
        <v>1888</v>
      </c>
      <c r="B1129" s="44" t="s">
        <v>1889</v>
      </c>
      <c r="C1129" s="36">
        <v>40809</v>
      </c>
      <c r="D1129" s="37">
        <v>22445</v>
      </c>
      <c r="E1129" s="38">
        <f t="shared" si="51"/>
        <v>0.550001225219927</v>
      </c>
      <c r="F1129" s="39">
        <v>1.4999999999999999E-2</v>
      </c>
      <c r="G1129" s="40">
        <v>41421</v>
      </c>
      <c r="H1129" s="41">
        <f t="shared" si="52"/>
        <v>22781.600749834597</v>
      </c>
      <c r="I1129" s="41">
        <f t="shared" si="56"/>
        <v>46802</v>
      </c>
      <c r="J1129" s="39">
        <v>0.03</v>
      </c>
      <c r="K1129" s="42">
        <v>42664</v>
      </c>
      <c r="L1129" s="42">
        <v>23465</v>
      </c>
      <c r="M1129" s="42">
        <v>48206</v>
      </c>
      <c r="N1129" s="42">
        <v>45223.840000000004</v>
      </c>
      <c r="O1129" s="42">
        <v>20350.728000000003</v>
      </c>
      <c r="Q1129" s="100"/>
      <c r="R1129" s="100"/>
    </row>
    <row r="1130" spans="1:18" s="17" customFormat="1" ht="18.75" customHeight="1" x14ac:dyDescent="0.25">
      <c r="A1130" s="24" t="s">
        <v>1890</v>
      </c>
      <c r="B1130" s="25" t="s">
        <v>1891</v>
      </c>
      <c r="C1130" s="26">
        <v>50087</v>
      </c>
      <c r="D1130" s="27">
        <v>27548</v>
      </c>
      <c r="E1130" s="28">
        <f t="shared" si="51"/>
        <v>0.550002994789067</v>
      </c>
      <c r="F1130" s="29">
        <v>1.4999999999999999E-2</v>
      </c>
      <c r="G1130" s="30">
        <v>50838</v>
      </c>
      <c r="H1130" s="31">
        <f t="shared" si="52"/>
        <v>27961.052249086588</v>
      </c>
      <c r="I1130" s="31">
        <f t="shared" si="56"/>
        <v>56219</v>
      </c>
      <c r="J1130" s="29">
        <v>0.03</v>
      </c>
      <c r="K1130" s="32">
        <v>52363</v>
      </c>
      <c r="L1130" s="32">
        <v>28800</v>
      </c>
      <c r="M1130" s="32">
        <v>57905</v>
      </c>
      <c r="N1130" s="32">
        <v>55504.780000000006</v>
      </c>
      <c r="O1130" s="32">
        <v>24977.151000000002</v>
      </c>
      <c r="Q1130" s="100"/>
      <c r="R1130" s="100"/>
    </row>
    <row r="1131" spans="1:18" s="17" customFormat="1" ht="18.75" customHeight="1" x14ac:dyDescent="0.25">
      <c r="A1131" s="43" t="s">
        <v>1892</v>
      </c>
      <c r="B1131" s="44" t="s">
        <v>1893</v>
      </c>
      <c r="C1131" s="36">
        <v>26994</v>
      </c>
      <c r="D1131" s="37">
        <v>14847</v>
      </c>
      <c r="E1131" s="38">
        <f t="shared" si="51"/>
        <v>0.55001111358079569</v>
      </c>
      <c r="F1131" s="39">
        <v>1.4999999999999999E-2</v>
      </c>
      <c r="G1131" s="40">
        <v>27399</v>
      </c>
      <c r="H1131" s="41">
        <f t="shared" si="52"/>
        <v>15069.754501000221</v>
      </c>
      <c r="I1131" s="41">
        <f t="shared" si="56"/>
        <v>32780</v>
      </c>
      <c r="J1131" s="39">
        <v>0.03</v>
      </c>
      <c r="K1131" s="42">
        <v>28221</v>
      </c>
      <c r="L1131" s="42">
        <v>15522</v>
      </c>
      <c r="M1131" s="42">
        <v>33763</v>
      </c>
      <c r="N1131" s="42">
        <v>29914.260000000002</v>
      </c>
      <c r="O1131" s="42">
        <v>13461.417000000001</v>
      </c>
      <c r="Q1131" s="100"/>
      <c r="R1131" s="100"/>
    </row>
    <row r="1132" spans="1:18" s="17" customFormat="1" ht="18.75" customHeight="1" x14ac:dyDescent="0.25">
      <c r="A1132" s="24" t="s">
        <v>1894</v>
      </c>
      <c r="B1132" s="25" t="s">
        <v>1895</v>
      </c>
      <c r="C1132" s="26">
        <v>41903</v>
      </c>
      <c r="D1132" s="27">
        <v>23047</v>
      </c>
      <c r="E1132" s="28">
        <f t="shared" si="51"/>
        <v>0.55000835262391712</v>
      </c>
      <c r="F1132" s="29">
        <v>1.4999999999999999E-2</v>
      </c>
      <c r="G1132" s="30">
        <v>42532</v>
      </c>
      <c r="H1132" s="31">
        <f t="shared" si="52"/>
        <v>23392.955253800443</v>
      </c>
      <c r="I1132" s="31">
        <f t="shared" si="56"/>
        <v>47913</v>
      </c>
      <c r="J1132" s="29">
        <v>0.03</v>
      </c>
      <c r="K1132" s="32">
        <v>43808</v>
      </c>
      <c r="L1132" s="32">
        <v>24095</v>
      </c>
      <c r="M1132" s="32">
        <v>49350</v>
      </c>
      <c r="N1132" s="32">
        <v>46436.480000000003</v>
      </c>
      <c r="O1132" s="32">
        <v>20896.416000000001</v>
      </c>
      <c r="Q1132" s="100"/>
      <c r="R1132" s="100"/>
    </row>
    <row r="1133" spans="1:18" s="17" customFormat="1" ht="18.75" customHeight="1" x14ac:dyDescent="0.25">
      <c r="A1133" s="43" t="s">
        <v>1896</v>
      </c>
      <c r="B1133" s="44" t="s">
        <v>1897</v>
      </c>
      <c r="C1133" s="36">
        <v>51185</v>
      </c>
      <c r="D1133" s="37">
        <v>28152</v>
      </c>
      <c r="E1133" s="38">
        <f t="shared" si="51"/>
        <v>0.55000488424343075</v>
      </c>
      <c r="F1133" s="39">
        <v>1.4999999999999999E-2</v>
      </c>
      <c r="G1133" s="40">
        <v>51953</v>
      </c>
      <c r="H1133" s="41">
        <f t="shared" si="52"/>
        <v>28574.403751098958</v>
      </c>
      <c r="I1133" s="41">
        <f t="shared" si="56"/>
        <v>57334</v>
      </c>
      <c r="J1133" s="39">
        <v>0.03</v>
      </c>
      <c r="K1133" s="42">
        <v>53512</v>
      </c>
      <c r="L1133" s="42">
        <v>29432</v>
      </c>
      <c r="M1133" s="42">
        <v>59054</v>
      </c>
      <c r="N1133" s="42">
        <v>56722.720000000001</v>
      </c>
      <c r="O1133" s="42">
        <v>25525.224000000002</v>
      </c>
      <c r="Q1133" s="100"/>
      <c r="R1133" s="100"/>
    </row>
    <row r="1134" spans="1:18" s="17" customFormat="1" ht="18.75" customHeight="1" x14ac:dyDescent="0.25">
      <c r="A1134" s="24" t="s">
        <v>1898</v>
      </c>
      <c r="B1134" s="25" t="s">
        <v>1899</v>
      </c>
      <c r="C1134" s="26">
        <v>60464</v>
      </c>
      <c r="D1134" s="27">
        <v>33256</v>
      </c>
      <c r="E1134" s="28">
        <f t="shared" si="51"/>
        <v>0.55001323101349564</v>
      </c>
      <c r="F1134" s="29">
        <v>1.4999999999999999E-2</v>
      </c>
      <c r="G1134" s="30">
        <v>61371</v>
      </c>
      <c r="H1134" s="31">
        <f t="shared" si="52"/>
        <v>33754.86200052924</v>
      </c>
      <c r="I1134" s="31">
        <f t="shared" si="56"/>
        <v>66752</v>
      </c>
      <c r="J1134" s="29">
        <v>0.03</v>
      </c>
      <c r="K1134" s="32">
        <v>63212</v>
      </c>
      <c r="L1134" s="32">
        <v>34767</v>
      </c>
      <c r="M1134" s="32">
        <v>68754</v>
      </c>
      <c r="N1134" s="32">
        <v>67004.72</v>
      </c>
      <c r="O1134" s="32">
        <v>30152.124</v>
      </c>
      <c r="Q1134" s="100"/>
      <c r="R1134" s="100"/>
    </row>
    <row r="1135" spans="1:18" s="17" customFormat="1" ht="18.75" customHeight="1" x14ac:dyDescent="0.25">
      <c r="A1135" s="43" t="s">
        <v>1900</v>
      </c>
      <c r="B1135" s="44" t="s">
        <v>1901</v>
      </c>
      <c r="C1135" s="36">
        <v>37365</v>
      </c>
      <c r="D1135" s="37">
        <v>20551</v>
      </c>
      <c r="E1135" s="38">
        <f t="shared" si="51"/>
        <v>0.55000669075337882</v>
      </c>
      <c r="F1135" s="39">
        <v>1.4999999999999999E-2</v>
      </c>
      <c r="G1135" s="40">
        <v>37925</v>
      </c>
      <c r="H1135" s="41">
        <f t="shared" si="52"/>
        <v>20859.003746821891</v>
      </c>
      <c r="I1135" s="41">
        <f t="shared" si="56"/>
        <v>43306</v>
      </c>
      <c r="J1135" s="39">
        <v>0.03</v>
      </c>
      <c r="K1135" s="42">
        <v>39063</v>
      </c>
      <c r="L1135" s="42">
        <v>21485</v>
      </c>
      <c r="M1135" s="42">
        <v>44605</v>
      </c>
      <c r="N1135" s="42">
        <v>41406.78</v>
      </c>
      <c r="O1135" s="42">
        <v>18633.050999999999</v>
      </c>
      <c r="Q1135" s="100"/>
      <c r="R1135" s="100"/>
    </row>
    <row r="1136" spans="1:18" s="17" customFormat="1" ht="18.75" customHeight="1" x14ac:dyDescent="0.25">
      <c r="A1136" s="84" t="s">
        <v>1902</v>
      </c>
      <c r="B1136" s="20"/>
      <c r="C1136" s="51"/>
      <c r="D1136" s="20"/>
      <c r="E1136" s="20"/>
      <c r="F1136" s="20"/>
      <c r="G1136" s="20">
        <v>0</v>
      </c>
      <c r="H1136" s="20"/>
      <c r="I1136" s="20"/>
      <c r="J1136" s="20"/>
      <c r="K1136" s="20"/>
      <c r="L1136" s="20"/>
      <c r="M1136" s="23"/>
      <c r="N1136" s="20"/>
      <c r="O1136" s="84"/>
      <c r="Q1136" s="100"/>
      <c r="R1136" s="100"/>
    </row>
    <row r="1137" spans="1:18" s="17" customFormat="1" ht="18.75" customHeight="1" x14ac:dyDescent="0.25">
      <c r="A1137" s="24" t="s">
        <v>1903</v>
      </c>
      <c r="B1137" s="25" t="s">
        <v>1904</v>
      </c>
      <c r="C1137" s="26">
        <v>29408</v>
      </c>
      <c r="D1137" s="27">
        <v>16175</v>
      </c>
      <c r="E1137" s="28">
        <f t="shared" si="51"/>
        <v>0.55002040261153429</v>
      </c>
      <c r="F1137" s="29">
        <v>1.4999999999999999E-2</v>
      </c>
      <c r="G1137" s="30">
        <v>29849</v>
      </c>
      <c r="H1137" s="31">
        <f t="shared" si="52"/>
        <v>16417.558997551689</v>
      </c>
      <c r="I1137" s="31">
        <f>+G1137+6304</f>
        <v>36153</v>
      </c>
      <c r="J1137" s="29">
        <v>0.03</v>
      </c>
      <c r="K1137" s="32">
        <v>30744</v>
      </c>
      <c r="L1137" s="32">
        <v>16910</v>
      </c>
      <c r="M1137" s="32">
        <v>37237</v>
      </c>
      <c r="N1137" s="32">
        <v>32588.640000000003</v>
      </c>
      <c r="O1137" s="32">
        <v>14664.888000000001</v>
      </c>
      <c r="Q1137" s="100"/>
      <c r="R1137" s="100"/>
    </row>
    <row r="1138" spans="1:18" s="17" customFormat="1" ht="18.75" customHeight="1" x14ac:dyDescent="0.25">
      <c r="A1138" s="43" t="s">
        <v>1905</v>
      </c>
      <c r="B1138" s="44" t="s">
        <v>1906</v>
      </c>
      <c r="C1138" s="36">
        <v>38689</v>
      </c>
      <c r="D1138" s="37">
        <v>21279</v>
      </c>
      <c r="E1138" s="38">
        <f t="shared" si="51"/>
        <v>0.55000129235700068</v>
      </c>
      <c r="F1138" s="39">
        <v>1.4999999999999999E-2</v>
      </c>
      <c r="G1138" s="40">
        <v>39269</v>
      </c>
      <c r="H1138" s="41">
        <f t="shared" si="52"/>
        <v>21598.000749567062</v>
      </c>
      <c r="I1138" s="41">
        <f t="shared" ref="I1138:I1148" si="57">+G1138+6304</f>
        <v>45573</v>
      </c>
      <c r="J1138" s="39">
        <v>0.03</v>
      </c>
      <c r="K1138" s="42">
        <v>40447</v>
      </c>
      <c r="L1138" s="42">
        <v>22246</v>
      </c>
      <c r="M1138" s="42">
        <v>46940</v>
      </c>
      <c r="N1138" s="42">
        <v>42873.82</v>
      </c>
      <c r="O1138" s="42">
        <v>19293.219000000001</v>
      </c>
      <c r="Q1138" s="100"/>
      <c r="R1138" s="100"/>
    </row>
    <row r="1139" spans="1:18" s="17" customFormat="1" ht="18.75" customHeight="1" x14ac:dyDescent="0.25">
      <c r="A1139" s="24" t="s">
        <v>1907</v>
      </c>
      <c r="B1139" s="25" t="s">
        <v>1908</v>
      </c>
      <c r="C1139" s="26">
        <v>47964</v>
      </c>
      <c r="D1139" s="27">
        <v>26381</v>
      </c>
      <c r="E1139" s="28">
        <f t="shared" si="51"/>
        <v>0.55001667917604868</v>
      </c>
      <c r="F1139" s="29">
        <v>1.4999999999999999E-2</v>
      </c>
      <c r="G1139" s="30">
        <v>48683</v>
      </c>
      <c r="H1139" s="31">
        <f t="shared" si="52"/>
        <v>26776.461992327579</v>
      </c>
      <c r="I1139" s="31">
        <f t="shared" si="57"/>
        <v>54987</v>
      </c>
      <c r="J1139" s="29">
        <v>0.03</v>
      </c>
      <c r="K1139" s="32">
        <v>50143</v>
      </c>
      <c r="L1139" s="32">
        <v>27579</v>
      </c>
      <c r="M1139" s="32">
        <v>56636</v>
      </c>
      <c r="N1139" s="32">
        <v>53151.58</v>
      </c>
      <c r="O1139" s="32">
        <v>23918.211000000003</v>
      </c>
      <c r="Q1139" s="100"/>
      <c r="R1139" s="100"/>
    </row>
    <row r="1140" spans="1:18" s="17" customFormat="1" ht="18.75" customHeight="1" x14ac:dyDescent="0.25">
      <c r="A1140" s="43" t="s">
        <v>1909</v>
      </c>
      <c r="B1140" s="44" t="s">
        <v>1910</v>
      </c>
      <c r="C1140" s="36">
        <v>37910</v>
      </c>
      <c r="D1140" s="37">
        <v>20851</v>
      </c>
      <c r="E1140" s="38">
        <f t="shared" si="51"/>
        <v>0.55001318913215513</v>
      </c>
      <c r="F1140" s="39">
        <v>1.4999999999999999E-2</v>
      </c>
      <c r="G1140" s="40">
        <v>38479</v>
      </c>
      <c r="H1140" s="41">
        <f t="shared" si="52"/>
        <v>21163.957504616199</v>
      </c>
      <c r="I1140" s="41">
        <f t="shared" si="57"/>
        <v>44783</v>
      </c>
      <c r="J1140" s="39">
        <v>0.03</v>
      </c>
      <c r="K1140" s="42">
        <v>39633</v>
      </c>
      <c r="L1140" s="42">
        <v>21799</v>
      </c>
      <c r="M1140" s="42">
        <v>46126</v>
      </c>
      <c r="N1140" s="42">
        <v>42010.98</v>
      </c>
      <c r="O1140" s="42">
        <v>18904.941000000003</v>
      </c>
      <c r="Q1140" s="100"/>
      <c r="R1140" s="100"/>
    </row>
    <row r="1141" spans="1:18" s="17" customFormat="1" ht="18.75" customHeight="1" x14ac:dyDescent="0.25">
      <c r="A1141" s="24" t="s">
        <v>1911</v>
      </c>
      <c r="B1141" s="25" t="s">
        <v>1912</v>
      </c>
      <c r="C1141" s="26">
        <v>47189</v>
      </c>
      <c r="D1141" s="27">
        <v>25954</v>
      </c>
      <c r="E1141" s="28">
        <f t="shared" si="51"/>
        <v>0.55000105956896739</v>
      </c>
      <c r="F1141" s="29">
        <v>1.4999999999999999E-2</v>
      </c>
      <c r="G1141" s="30">
        <v>47897</v>
      </c>
      <c r="H1141" s="31">
        <f t="shared" si="52"/>
        <v>26343.400750174831</v>
      </c>
      <c r="I1141" s="31">
        <f t="shared" si="57"/>
        <v>54201</v>
      </c>
      <c r="J1141" s="29">
        <v>0.03</v>
      </c>
      <c r="K1141" s="32">
        <v>49334</v>
      </c>
      <c r="L1141" s="32">
        <v>27134</v>
      </c>
      <c r="M1141" s="32">
        <v>55827</v>
      </c>
      <c r="N1141" s="32">
        <v>52294.04</v>
      </c>
      <c r="O1141" s="32">
        <v>23532.317999999999</v>
      </c>
      <c r="Q1141" s="100"/>
      <c r="R1141" s="100"/>
    </row>
    <row r="1142" spans="1:18" s="17" customFormat="1" ht="18.75" customHeight="1" x14ac:dyDescent="0.25">
      <c r="A1142" s="43" t="s">
        <v>1913</v>
      </c>
      <c r="B1142" s="44" t="s">
        <v>1914</v>
      </c>
      <c r="C1142" s="36">
        <v>56473</v>
      </c>
      <c r="D1142" s="37">
        <v>31061</v>
      </c>
      <c r="E1142" s="38">
        <f t="shared" si="51"/>
        <v>0.55001505144051144</v>
      </c>
      <c r="F1142" s="39">
        <v>1.4999999999999999E-2</v>
      </c>
      <c r="G1142" s="40">
        <v>57320</v>
      </c>
      <c r="H1142" s="41">
        <f t="shared" si="52"/>
        <v>31526.862748570114</v>
      </c>
      <c r="I1142" s="41">
        <f t="shared" si="57"/>
        <v>63624</v>
      </c>
      <c r="J1142" s="39">
        <v>0.03</v>
      </c>
      <c r="K1142" s="42">
        <v>59040</v>
      </c>
      <c r="L1142" s="42">
        <v>32473</v>
      </c>
      <c r="M1142" s="42">
        <v>65533</v>
      </c>
      <c r="N1142" s="42">
        <v>62582.400000000001</v>
      </c>
      <c r="O1142" s="42">
        <v>28162.080000000002</v>
      </c>
      <c r="Q1142" s="100"/>
      <c r="R1142" s="100"/>
    </row>
    <row r="1143" spans="1:18" s="17" customFormat="1" ht="18.75" customHeight="1" x14ac:dyDescent="0.25">
      <c r="A1143" s="24" t="s">
        <v>1915</v>
      </c>
      <c r="B1143" s="25" t="s">
        <v>1916</v>
      </c>
      <c r="C1143" s="26">
        <v>36974</v>
      </c>
      <c r="D1143" s="27">
        <v>20336</v>
      </c>
      <c r="E1143" s="28">
        <f t="shared" si="51"/>
        <v>0.55000811380970416</v>
      </c>
      <c r="F1143" s="29">
        <v>1.4999999999999999E-2</v>
      </c>
      <c r="G1143" s="30">
        <v>37529</v>
      </c>
      <c r="H1143" s="31">
        <f t="shared" si="52"/>
        <v>20641.254503164386</v>
      </c>
      <c r="I1143" s="31">
        <f t="shared" si="57"/>
        <v>43833</v>
      </c>
      <c r="J1143" s="29">
        <v>0.03</v>
      </c>
      <c r="K1143" s="32">
        <v>38655</v>
      </c>
      <c r="L1143" s="32">
        <v>21261</v>
      </c>
      <c r="M1143" s="32">
        <v>45148</v>
      </c>
      <c r="N1143" s="32">
        <v>40974.300000000003</v>
      </c>
      <c r="O1143" s="32">
        <v>18438.435000000001</v>
      </c>
      <c r="Q1143" s="100"/>
      <c r="R1143" s="100"/>
    </row>
    <row r="1144" spans="1:18" s="17" customFormat="1" ht="18.75" customHeight="1" x14ac:dyDescent="0.25">
      <c r="A1144" s="43" t="s">
        <v>1917</v>
      </c>
      <c r="B1144" s="44" t="s">
        <v>1918</v>
      </c>
      <c r="C1144" s="36">
        <v>46256</v>
      </c>
      <c r="D1144" s="37">
        <v>25441</v>
      </c>
      <c r="E1144" s="38">
        <f t="shared" si="51"/>
        <v>0.55000432376340369</v>
      </c>
      <c r="F1144" s="39">
        <v>1.4999999999999999E-2</v>
      </c>
      <c r="G1144" s="40">
        <v>46950</v>
      </c>
      <c r="H1144" s="41">
        <f t="shared" si="52"/>
        <v>25822.703000691803</v>
      </c>
      <c r="I1144" s="41">
        <f t="shared" si="57"/>
        <v>53254</v>
      </c>
      <c r="J1144" s="39">
        <v>0.03</v>
      </c>
      <c r="K1144" s="42">
        <v>48359</v>
      </c>
      <c r="L1144" s="42">
        <v>26598</v>
      </c>
      <c r="M1144" s="42">
        <v>54852</v>
      </c>
      <c r="N1144" s="42">
        <v>51260.54</v>
      </c>
      <c r="O1144" s="42">
        <v>23067.243000000002</v>
      </c>
      <c r="Q1144" s="100"/>
      <c r="R1144" s="100"/>
    </row>
    <row r="1145" spans="1:18" s="17" customFormat="1" ht="18.75" customHeight="1" x14ac:dyDescent="0.25">
      <c r="A1145" s="24" t="s">
        <v>1919</v>
      </c>
      <c r="B1145" s="25" t="s">
        <v>1920</v>
      </c>
      <c r="C1145" s="26">
        <v>55534</v>
      </c>
      <c r="D1145" s="27">
        <v>30544</v>
      </c>
      <c r="E1145" s="28">
        <f t="shared" si="51"/>
        <v>0.55000540209601323</v>
      </c>
      <c r="F1145" s="29">
        <v>1.4999999999999999E-2</v>
      </c>
      <c r="G1145" s="30">
        <v>56367</v>
      </c>
      <c r="H1145" s="31">
        <f t="shared" si="52"/>
        <v>31002.154499945977</v>
      </c>
      <c r="I1145" s="31">
        <f t="shared" si="57"/>
        <v>62671</v>
      </c>
      <c r="J1145" s="29">
        <v>0.03</v>
      </c>
      <c r="K1145" s="32">
        <v>58058</v>
      </c>
      <c r="L1145" s="32">
        <v>31932</v>
      </c>
      <c r="M1145" s="32">
        <v>64551</v>
      </c>
      <c r="N1145" s="32">
        <v>61541.48</v>
      </c>
      <c r="O1145" s="32">
        <v>27693.666000000001</v>
      </c>
      <c r="Q1145" s="100"/>
      <c r="R1145" s="100"/>
    </row>
    <row r="1146" spans="1:18" s="17" customFormat="1" ht="18.75" customHeight="1" x14ac:dyDescent="0.25">
      <c r="A1146" s="43" t="s">
        <v>1921</v>
      </c>
      <c r="B1146" s="44" t="s">
        <v>1922</v>
      </c>
      <c r="C1146" s="36">
        <v>43025</v>
      </c>
      <c r="D1146" s="37">
        <v>23664</v>
      </c>
      <c r="E1146" s="38">
        <f t="shared" si="51"/>
        <v>0.550005810575247</v>
      </c>
      <c r="F1146" s="39">
        <v>1.4999999999999999E-2</v>
      </c>
      <c r="G1146" s="40">
        <v>43670</v>
      </c>
      <c r="H1146" s="41">
        <f t="shared" si="52"/>
        <v>24018.753747821036</v>
      </c>
      <c r="I1146" s="41">
        <f t="shared" si="57"/>
        <v>49974</v>
      </c>
      <c r="J1146" s="39">
        <v>0.03</v>
      </c>
      <c r="K1146" s="42">
        <v>44980</v>
      </c>
      <c r="L1146" s="42">
        <v>24739</v>
      </c>
      <c r="M1146" s="42">
        <v>51473</v>
      </c>
      <c r="N1146" s="42">
        <v>47678.8</v>
      </c>
      <c r="O1146" s="42">
        <v>21455.460000000003</v>
      </c>
      <c r="Q1146" s="100"/>
      <c r="R1146" s="100"/>
    </row>
    <row r="1147" spans="1:18" s="17" customFormat="1" ht="18.75" customHeight="1" x14ac:dyDescent="0.25">
      <c r="A1147" s="24" t="s">
        <v>1923</v>
      </c>
      <c r="B1147" s="25" t="s">
        <v>1924</v>
      </c>
      <c r="C1147" s="26">
        <v>52302</v>
      </c>
      <c r="D1147" s="27">
        <v>28767</v>
      </c>
      <c r="E1147" s="28">
        <f t="shared" si="51"/>
        <v>0.55001720775496155</v>
      </c>
      <c r="F1147" s="29">
        <v>1.4999999999999999E-2</v>
      </c>
      <c r="G1147" s="30">
        <v>53087</v>
      </c>
      <c r="H1147" s="31">
        <f t="shared" si="52"/>
        <v>29198.763508087643</v>
      </c>
      <c r="I1147" s="31">
        <f t="shared" si="57"/>
        <v>59391</v>
      </c>
      <c r="J1147" s="29">
        <v>0.03</v>
      </c>
      <c r="K1147" s="32">
        <v>54680</v>
      </c>
      <c r="L1147" s="32">
        <v>30075</v>
      </c>
      <c r="M1147" s="32">
        <v>61173</v>
      </c>
      <c r="N1147" s="32">
        <v>57960.800000000003</v>
      </c>
      <c r="O1147" s="32">
        <v>26082.36</v>
      </c>
      <c r="Q1147" s="100"/>
      <c r="R1147" s="100"/>
    </row>
    <row r="1148" spans="1:18" s="17" customFormat="1" ht="18.75" customHeight="1" x14ac:dyDescent="0.25">
      <c r="A1148" s="43" t="s">
        <v>1925</v>
      </c>
      <c r="B1148" s="44" t="s">
        <v>1926</v>
      </c>
      <c r="C1148" s="36">
        <v>61585</v>
      </c>
      <c r="D1148" s="37">
        <v>33872</v>
      </c>
      <c r="E1148" s="38">
        <f t="shared" si="51"/>
        <v>0.55000405943005604</v>
      </c>
      <c r="F1148" s="39">
        <v>1.4999999999999999E-2</v>
      </c>
      <c r="G1148" s="40">
        <v>62509</v>
      </c>
      <c r="H1148" s="41">
        <f t="shared" si="52"/>
        <v>34380.203750913373</v>
      </c>
      <c r="I1148" s="41">
        <f t="shared" si="57"/>
        <v>68813</v>
      </c>
      <c r="J1148" s="39">
        <v>0.03</v>
      </c>
      <c r="K1148" s="42">
        <v>64384</v>
      </c>
      <c r="L1148" s="42">
        <v>35411</v>
      </c>
      <c r="M1148" s="42">
        <v>70877</v>
      </c>
      <c r="N1148" s="42">
        <v>68247.040000000008</v>
      </c>
      <c r="O1148" s="42">
        <v>30711.168000000005</v>
      </c>
      <c r="Q1148" s="100"/>
      <c r="R1148" s="100"/>
    </row>
    <row r="1149" spans="1:18" s="17" customFormat="1" ht="18.75" customHeight="1" x14ac:dyDescent="0.25">
      <c r="A1149" s="84" t="s">
        <v>1927</v>
      </c>
      <c r="B1149" s="51"/>
      <c r="C1149" s="51"/>
      <c r="D1149" s="20"/>
      <c r="E1149" s="20"/>
      <c r="F1149" s="20"/>
      <c r="G1149" s="20"/>
      <c r="H1149" s="20"/>
      <c r="I1149" s="20"/>
      <c r="J1149" s="20"/>
      <c r="K1149" s="20"/>
      <c r="L1149" s="20"/>
      <c r="M1149" s="23"/>
      <c r="N1149" s="20"/>
      <c r="O1149" s="84"/>
      <c r="Q1149" s="100"/>
      <c r="R1149" s="100"/>
    </row>
    <row r="1150" spans="1:18" s="17" customFormat="1" ht="18.75" customHeight="1" x14ac:dyDescent="0.25">
      <c r="A1150" s="24" t="s">
        <v>1928</v>
      </c>
      <c r="B1150" s="25" t="s">
        <v>1929</v>
      </c>
      <c r="C1150" s="26"/>
      <c r="D1150" s="27"/>
      <c r="E1150" s="28"/>
      <c r="F1150" s="29"/>
      <c r="G1150" s="30"/>
      <c r="H1150" s="31"/>
      <c r="I1150" s="31"/>
      <c r="J1150" s="29"/>
      <c r="K1150" s="32"/>
      <c r="L1150" s="32"/>
      <c r="M1150" s="166"/>
      <c r="N1150" s="32">
        <v>15018.08</v>
      </c>
      <c r="O1150" s="32">
        <v>6758.1360000000004</v>
      </c>
      <c r="P1150" s="33"/>
      <c r="Q1150" s="100"/>
      <c r="R1150" s="100"/>
    </row>
    <row r="1151" spans="1:18" s="17" customFormat="1" ht="18.75" customHeight="1" x14ac:dyDescent="0.25">
      <c r="A1151" s="43" t="s">
        <v>1930</v>
      </c>
      <c r="B1151" s="44" t="s">
        <v>1931</v>
      </c>
      <c r="C1151" s="36"/>
      <c r="D1151" s="37"/>
      <c r="E1151" s="38"/>
      <c r="F1151" s="39"/>
      <c r="G1151" s="40"/>
      <c r="H1151" s="41"/>
      <c r="I1151" s="41"/>
      <c r="J1151" s="39"/>
      <c r="K1151" s="42"/>
      <c r="L1151" s="42"/>
      <c r="M1151" s="42"/>
      <c r="N1151" s="42">
        <v>16963.18</v>
      </c>
      <c r="O1151" s="42">
        <v>7633.4310000000005</v>
      </c>
      <c r="P1151" s="33"/>
      <c r="Q1151" s="100"/>
      <c r="R1151" s="100"/>
    </row>
    <row r="1152" spans="1:18" s="17" customFormat="1" ht="18.75" customHeight="1" x14ac:dyDescent="0.25">
      <c r="A1152" s="84" t="s">
        <v>1932</v>
      </c>
      <c r="B1152" s="20"/>
      <c r="C1152" s="51"/>
      <c r="D1152" s="20"/>
      <c r="E1152" s="20"/>
      <c r="F1152" s="20"/>
      <c r="G1152" s="20"/>
      <c r="H1152" s="20"/>
      <c r="I1152" s="20"/>
      <c r="J1152" s="20"/>
      <c r="K1152" s="20"/>
      <c r="L1152" s="20"/>
      <c r="M1152" s="23"/>
      <c r="N1152" s="20"/>
      <c r="O1152" s="84"/>
      <c r="Q1152" s="100"/>
      <c r="R1152" s="100"/>
    </row>
    <row r="1153" spans="1:18" s="17" customFormat="1" ht="18.75" customHeight="1" x14ac:dyDescent="0.25">
      <c r="A1153" s="24" t="s">
        <v>1933</v>
      </c>
      <c r="B1153" s="25" t="s">
        <v>1934</v>
      </c>
      <c r="C1153" s="26"/>
      <c r="D1153" s="27"/>
      <c r="E1153" s="28"/>
      <c r="F1153" s="29"/>
      <c r="G1153" s="30"/>
      <c r="H1153" s="31"/>
      <c r="I1153" s="31"/>
      <c r="J1153" s="29"/>
      <c r="K1153" s="32"/>
      <c r="L1153" s="32"/>
      <c r="M1153" s="32"/>
      <c r="N1153" s="32">
        <v>15622.28</v>
      </c>
      <c r="O1153" s="32">
        <v>7030.0260000000007</v>
      </c>
      <c r="P1153" s="33"/>
      <c r="Q1153" s="100"/>
      <c r="R1153" s="100"/>
    </row>
    <row r="1154" spans="1:18" s="17" customFormat="1" ht="18.75" customHeight="1" x14ac:dyDescent="0.25">
      <c r="A1154" s="43" t="s">
        <v>1935</v>
      </c>
      <c r="B1154" s="44" t="s">
        <v>1936</v>
      </c>
      <c r="C1154" s="36"/>
      <c r="D1154" s="37"/>
      <c r="E1154" s="38"/>
      <c r="F1154" s="39"/>
      <c r="G1154" s="40"/>
      <c r="H1154" s="41"/>
      <c r="I1154" s="41"/>
      <c r="J1154" s="39"/>
      <c r="K1154" s="42"/>
      <c r="L1154" s="42"/>
      <c r="M1154" s="42"/>
      <c r="N1154" s="42">
        <v>32582.280000000002</v>
      </c>
      <c r="O1154" s="42">
        <v>14662.026000000002</v>
      </c>
      <c r="P1154" s="33"/>
      <c r="Q1154" s="100"/>
      <c r="R1154" s="100"/>
    </row>
    <row r="1155" spans="1:18" s="17" customFormat="1" ht="18.75" customHeight="1" x14ac:dyDescent="0.25">
      <c r="A1155" s="24" t="s">
        <v>1937</v>
      </c>
      <c r="B1155" s="25" t="s">
        <v>1938</v>
      </c>
      <c r="C1155" s="26"/>
      <c r="D1155" s="27"/>
      <c r="E1155" s="28"/>
      <c r="F1155" s="29"/>
      <c r="G1155" s="30"/>
      <c r="H1155" s="31"/>
      <c r="I1155" s="31"/>
      <c r="J1155" s="29"/>
      <c r="K1155" s="32"/>
      <c r="L1155" s="32"/>
      <c r="M1155" s="32"/>
      <c r="N1155" s="32">
        <v>19626.960000000003</v>
      </c>
      <c r="O1155" s="32">
        <v>8832.1320000000014</v>
      </c>
      <c r="P1155" s="33"/>
      <c r="Q1155" s="100"/>
      <c r="R1155" s="100"/>
    </row>
    <row r="1156" spans="1:18" s="17" customFormat="1" ht="18.75" customHeight="1" x14ac:dyDescent="0.25">
      <c r="A1156" s="43" t="s">
        <v>1939</v>
      </c>
      <c r="B1156" s="44" t="s">
        <v>1940</v>
      </c>
      <c r="C1156" s="36"/>
      <c r="D1156" s="37"/>
      <c r="E1156" s="38"/>
      <c r="F1156" s="39"/>
      <c r="G1156" s="40"/>
      <c r="H1156" s="41"/>
      <c r="I1156" s="41"/>
      <c r="J1156" s="39"/>
      <c r="K1156" s="42"/>
      <c r="L1156" s="42"/>
      <c r="M1156" s="42"/>
      <c r="N1156" s="42">
        <v>28058.2</v>
      </c>
      <c r="O1156" s="42">
        <v>12626.19</v>
      </c>
      <c r="P1156" s="33"/>
      <c r="Q1156" s="100"/>
      <c r="R1156" s="100"/>
    </row>
    <row r="1157" spans="1:18" s="17" customFormat="1" ht="18.75" customHeight="1" x14ac:dyDescent="0.25">
      <c r="A1157" s="24" t="s">
        <v>1941</v>
      </c>
      <c r="B1157" s="25" t="s">
        <v>1942</v>
      </c>
      <c r="C1157" s="26"/>
      <c r="D1157" s="27"/>
      <c r="E1157" s="28"/>
      <c r="F1157" s="29"/>
      <c r="G1157" s="30"/>
      <c r="H1157" s="31"/>
      <c r="I1157" s="31"/>
      <c r="J1157" s="29"/>
      <c r="K1157" s="32"/>
      <c r="L1157" s="32"/>
      <c r="M1157" s="32"/>
      <c r="N1157" s="32">
        <v>30684.880000000001</v>
      </c>
      <c r="O1157" s="32">
        <v>13808.196</v>
      </c>
      <c r="P1157" s="33"/>
      <c r="Q1157" s="100"/>
      <c r="R1157" s="100"/>
    </row>
    <row r="1158" spans="1:18" s="17" customFormat="1" ht="18.75" customHeight="1" x14ac:dyDescent="0.25">
      <c r="A1158" s="43" t="s">
        <v>1943</v>
      </c>
      <c r="B1158" s="44" t="s">
        <v>1944</v>
      </c>
      <c r="C1158" s="36"/>
      <c r="D1158" s="37"/>
      <c r="E1158" s="38"/>
      <c r="F1158" s="39"/>
      <c r="G1158" s="40"/>
      <c r="H1158" s="41"/>
      <c r="I1158" s="41"/>
      <c r="J1158" s="39"/>
      <c r="K1158" s="42"/>
      <c r="L1158" s="42"/>
      <c r="M1158" s="42"/>
      <c r="N1158" s="42">
        <v>22529.24</v>
      </c>
      <c r="O1158" s="42">
        <v>10138.158000000001</v>
      </c>
      <c r="P1158" s="33"/>
      <c r="Q1158" s="100"/>
      <c r="R1158" s="100"/>
    </row>
    <row r="1159" spans="1:18" s="17" customFormat="1" ht="18.75" customHeight="1" x14ac:dyDescent="0.25">
      <c r="A1159" s="24" t="s">
        <v>1945</v>
      </c>
      <c r="B1159" s="25" t="s">
        <v>1946</v>
      </c>
      <c r="C1159" s="26"/>
      <c r="D1159" s="27"/>
      <c r="E1159" s="28"/>
      <c r="F1159" s="29"/>
      <c r="G1159" s="30"/>
      <c r="H1159" s="31"/>
      <c r="I1159" s="31"/>
      <c r="J1159" s="29"/>
      <c r="K1159" s="32"/>
      <c r="L1159" s="32"/>
      <c r="M1159" s="32"/>
      <c r="N1159" s="32">
        <v>29410.760000000002</v>
      </c>
      <c r="O1159" s="32">
        <v>13234.842000000001</v>
      </c>
      <c r="P1159" s="33"/>
      <c r="Q1159" s="100"/>
      <c r="R1159" s="100"/>
    </row>
    <row r="1160" spans="1:18" s="17" customFormat="1" ht="18.75" customHeight="1" x14ac:dyDescent="0.25">
      <c r="A1160" s="43" t="s">
        <v>1947</v>
      </c>
      <c r="B1160" s="44" t="s">
        <v>1948</v>
      </c>
      <c r="C1160" s="36"/>
      <c r="D1160" s="37"/>
      <c r="E1160" s="38"/>
      <c r="F1160" s="39"/>
      <c r="G1160" s="40"/>
      <c r="H1160" s="41"/>
      <c r="I1160" s="41"/>
      <c r="J1160" s="39"/>
      <c r="K1160" s="42"/>
      <c r="L1160" s="42"/>
      <c r="M1160" s="42"/>
      <c r="N1160" s="42">
        <v>42578.080000000002</v>
      </c>
      <c r="O1160" s="42">
        <v>19160.136000000002</v>
      </c>
      <c r="P1160" s="33"/>
      <c r="Q1160" s="100"/>
      <c r="R1160" s="100"/>
    </row>
    <row r="1161" spans="1:18" s="17" customFormat="1" ht="18.75" customHeight="1" x14ac:dyDescent="0.25">
      <c r="A1161" s="24" t="s">
        <v>1949</v>
      </c>
      <c r="B1161" s="25" t="s">
        <v>1950</v>
      </c>
      <c r="C1161" s="26"/>
      <c r="D1161" s="27"/>
      <c r="E1161" s="28"/>
      <c r="F1161" s="29"/>
      <c r="G1161" s="30"/>
      <c r="H1161" s="31"/>
      <c r="I1161" s="31"/>
      <c r="J1161" s="29"/>
      <c r="K1161" s="32"/>
      <c r="L1161" s="32"/>
      <c r="M1161" s="32"/>
      <c r="N1161" s="32">
        <v>23270.18</v>
      </c>
      <c r="O1161" s="32">
        <v>10471.581</v>
      </c>
      <c r="P1161" s="33"/>
      <c r="Q1161" s="100"/>
      <c r="R1161" s="100"/>
    </row>
    <row r="1162" spans="1:18" s="17" customFormat="1" ht="18.75" customHeight="1" x14ac:dyDescent="0.25">
      <c r="A1162" s="84" t="s">
        <v>1951</v>
      </c>
      <c r="B1162" s="20"/>
      <c r="C1162" s="51"/>
      <c r="D1162" s="20"/>
      <c r="E1162" s="20"/>
      <c r="F1162" s="20"/>
      <c r="G1162" s="20"/>
      <c r="H1162" s="20"/>
      <c r="I1162" s="20"/>
      <c r="J1162" s="20"/>
      <c r="K1162" s="20"/>
      <c r="L1162" s="20"/>
      <c r="M1162" s="23"/>
      <c r="N1162" s="20"/>
      <c r="O1162" s="84"/>
      <c r="Q1162" s="100"/>
      <c r="R1162" s="100"/>
    </row>
    <row r="1163" spans="1:18" s="17" customFormat="1" ht="18.75" customHeight="1" x14ac:dyDescent="0.25">
      <c r="A1163" s="24" t="s">
        <v>1952</v>
      </c>
      <c r="B1163" s="25" t="s">
        <v>1953</v>
      </c>
      <c r="C1163" s="26"/>
      <c r="D1163" s="27"/>
      <c r="E1163" s="28"/>
      <c r="F1163" s="29"/>
      <c r="G1163" s="30"/>
      <c r="H1163" s="31"/>
      <c r="I1163" s="31"/>
      <c r="J1163" s="29"/>
      <c r="K1163" s="32"/>
      <c r="L1163" s="32"/>
      <c r="M1163" s="32"/>
      <c r="N1163" s="32">
        <v>33297.78</v>
      </c>
      <c r="O1163" s="32">
        <v>14984.001</v>
      </c>
      <c r="P1163" s="33"/>
      <c r="Q1163" s="100"/>
      <c r="R1163" s="100"/>
    </row>
    <row r="1164" spans="1:18" s="17" customFormat="1" ht="18.75" customHeight="1" x14ac:dyDescent="0.25">
      <c r="A1164" s="43" t="s">
        <v>1954</v>
      </c>
      <c r="B1164" s="44" t="s">
        <v>1955</v>
      </c>
      <c r="C1164" s="36"/>
      <c r="D1164" s="37"/>
      <c r="E1164" s="38"/>
      <c r="F1164" s="39"/>
      <c r="G1164" s="40"/>
      <c r="H1164" s="41"/>
      <c r="I1164" s="41"/>
      <c r="J1164" s="39"/>
      <c r="K1164" s="42"/>
      <c r="L1164" s="42"/>
      <c r="M1164" s="42"/>
      <c r="N1164" s="42">
        <v>28673</v>
      </c>
      <c r="O1164" s="42">
        <v>12902.85</v>
      </c>
      <c r="P1164" s="33"/>
      <c r="Q1164" s="100"/>
      <c r="R1164" s="100"/>
    </row>
    <row r="1165" spans="1:18" s="17" customFormat="1" ht="18.75" customHeight="1" x14ac:dyDescent="0.25">
      <c r="A1165" s="24" t="s">
        <v>1956</v>
      </c>
      <c r="B1165" s="25" t="s">
        <v>1957</v>
      </c>
      <c r="C1165" s="26"/>
      <c r="D1165" s="27"/>
      <c r="E1165" s="28"/>
      <c r="F1165" s="29"/>
      <c r="G1165" s="30"/>
      <c r="H1165" s="31"/>
      <c r="I1165" s="31"/>
      <c r="J1165" s="29"/>
      <c r="K1165" s="32"/>
      <c r="L1165" s="32"/>
      <c r="M1165" s="32"/>
      <c r="N1165" s="32">
        <v>41804.28</v>
      </c>
      <c r="O1165" s="32">
        <v>18811.925999999999</v>
      </c>
      <c r="P1165" s="33"/>
      <c r="Q1165" s="100"/>
      <c r="R1165" s="100"/>
    </row>
    <row r="1166" spans="1:18" s="17" customFormat="1" ht="18.75" customHeight="1" x14ac:dyDescent="0.25">
      <c r="A1166" s="43" t="s">
        <v>1958</v>
      </c>
      <c r="B1166" s="44" t="s">
        <v>1959</v>
      </c>
      <c r="C1166" s="36"/>
      <c r="D1166" s="37"/>
      <c r="E1166" s="38"/>
      <c r="F1166" s="39"/>
      <c r="G1166" s="40"/>
      <c r="H1166" s="41"/>
      <c r="I1166" s="41"/>
      <c r="J1166" s="39"/>
      <c r="K1166" s="42"/>
      <c r="L1166" s="42"/>
      <c r="M1166" s="42"/>
      <c r="N1166" s="42">
        <v>52513.46</v>
      </c>
      <c r="O1166" s="42">
        <v>23631.057000000001</v>
      </c>
      <c r="P1166" s="33"/>
      <c r="Q1166" s="100"/>
      <c r="R1166" s="100"/>
    </row>
    <row r="1167" spans="1:18" s="17" customFormat="1" ht="18.75" customHeight="1" x14ac:dyDescent="0.25">
      <c r="A1167" s="24" t="s">
        <v>1960</v>
      </c>
      <c r="B1167" s="25" t="s">
        <v>1961</v>
      </c>
      <c r="C1167" s="26"/>
      <c r="D1167" s="27"/>
      <c r="E1167" s="28"/>
      <c r="F1167" s="29"/>
      <c r="G1167" s="30"/>
      <c r="H1167" s="31"/>
      <c r="I1167" s="31"/>
      <c r="J1167" s="29"/>
      <c r="K1167" s="32"/>
      <c r="L1167" s="32"/>
      <c r="M1167" s="32"/>
      <c r="N1167" s="32">
        <v>44969.440000000002</v>
      </c>
      <c r="O1167" s="32">
        <v>20236.248000000003</v>
      </c>
      <c r="P1167" s="33"/>
      <c r="Q1167" s="100"/>
      <c r="R1167" s="100"/>
    </row>
    <row r="1168" spans="1:18" s="17" customFormat="1" ht="18.75" customHeight="1" x14ac:dyDescent="0.25">
      <c r="A1168" s="43" t="s">
        <v>1962</v>
      </c>
      <c r="B1168" s="44" t="s">
        <v>1963</v>
      </c>
      <c r="C1168" s="36"/>
      <c r="D1168" s="37"/>
      <c r="E1168" s="38"/>
      <c r="F1168" s="39"/>
      <c r="G1168" s="40"/>
      <c r="H1168" s="41"/>
      <c r="I1168" s="41"/>
      <c r="J1168" s="39"/>
      <c r="K1168" s="42"/>
      <c r="L1168" s="42"/>
      <c r="M1168" s="42"/>
      <c r="N1168" s="42">
        <v>41855.160000000003</v>
      </c>
      <c r="O1168" s="42">
        <v>18834.822000000004</v>
      </c>
      <c r="P1168" s="33"/>
      <c r="Q1168" s="100"/>
      <c r="R1168" s="100"/>
    </row>
    <row r="1169" spans="1:18" s="17" customFormat="1" ht="18.75" customHeight="1" x14ac:dyDescent="0.25">
      <c r="A1169" s="84" t="s">
        <v>1964</v>
      </c>
      <c r="B1169" s="20"/>
      <c r="C1169" s="51"/>
      <c r="D1169" s="20"/>
      <c r="E1169" s="20"/>
      <c r="F1169" s="20"/>
      <c r="G1169" s="48"/>
      <c r="H1169" s="49"/>
      <c r="I1169" s="49"/>
      <c r="J1169" s="136"/>
      <c r="K1169" s="50"/>
      <c r="L1169" s="50"/>
      <c r="M1169" s="23"/>
      <c r="N1169" s="50"/>
      <c r="O1169" s="50"/>
      <c r="P1169" s="167"/>
      <c r="Q1169" s="100"/>
      <c r="R1169" s="100"/>
    </row>
    <row r="1170" spans="1:18" s="17" customFormat="1" ht="18.75" customHeight="1" x14ac:dyDescent="0.25">
      <c r="A1170" s="24" t="s">
        <v>1965</v>
      </c>
      <c r="B1170" s="25" t="s">
        <v>1966</v>
      </c>
      <c r="C1170" s="26"/>
      <c r="D1170" s="27"/>
      <c r="E1170" s="28"/>
      <c r="F1170" s="29"/>
      <c r="G1170" s="30"/>
      <c r="H1170" s="31"/>
      <c r="I1170" s="31"/>
      <c r="J1170" s="29"/>
      <c r="K1170" s="32"/>
      <c r="L1170" s="32"/>
      <c r="M1170" s="32"/>
      <c r="N1170" s="32">
        <v>40136.9</v>
      </c>
      <c r="O1170" s="32">
        <v>18061.605</v>
      </c>
      <c r="P1170" s="33"/>
      <c r="Q1170" s="100"/>
      <c r="R1170" s="100"/>
    </row>
    <row r="1171" spans="1:18" s="17" customFormat="1" ht="18.75" customHeight="1" x14ac:dyDescent="0.25">
      <c r="A1171" s="43" t="s">
        <v>1967</v>
      </c>
      <c r="B1171" s="44" t="s">
        <v>1968</v>
      </c>
      <c r="C1171" s="36"/>
      <c r="D1171" s="37"/>
      <c r="E1171" s="38"/>
      <c r="F1171" s="39"/>
      <c r="G1171" s="40"/>
      <c r="H1171" s="41"/>
      <c r="I1171" s="41"/>
      <c r="J1171" s="39"/>
      <c r="K1171" s="42"/>
      <c r="L1171" s="42"/>
      <c r="M1171" s="42"/>
      <c r="N1171" s="42">
        <v>52992.58</v>
      </c>
      <c r="O1171" s="42">
        <v>23846.661</v>
      </c>
      <c r="P1171" s="33"/>
      <c r="Q1171" s="100"/>
      <c r="R1171" s="100"/>
    </row>
    <row r="1172" spans="1:18" s="17" customFormat="1" ht="18.75" customHeight="1" x14ac:dyDescent="0.25">
      <c r="A1172" s="24" t="s">
        <v>1969</v>
      </c>
      <c r="B1172" s="25" t="s">
        <v>1970</v>
      </c>
      <c r="C1172" s="26"/>
      <c r="D1172" s="27"/>
      <c r="E1172" s="28"/>
      <c r="F1172" s="29"/>
      <c r="G1172" s="30"/>
      <c r="H1172" s="31"/>
      <c r="I1172" s="31"/>
      <c r="J1172" s="29"/>
      <c r="K1172" s="32"/>
      <c r="L1172" s="32"/>
      <c r="M1172" s="32"/>
      <c r="N1172" s="32">
        <v>55893.8</v>
      </c>
      <c r="O1172" s="32">
        <v>25152.210000000003</v>
      </c>
      <c r="P1172" s="33"/>
      <c r="Q1172" s="100"/>
      <c r="R1172" s="100"/>
    </row>
    <row r="1173" spans="1:18" s="17" customFormat="1" ht="18.75" customHeight="1" x14ac:dyDescent="0.25">
      <c r="A1173" s="43" t="s">
        <v>1971</v>
      </c>
      <c r="B1173" s="44" t="s">
        <v>1972</v>
      </c>
      <c r="C1173" s="36"/>
      <c r="D1173" s="37"/>
      <c r="E1173" s="38"/>
      <c r="F1173" s="39"/>
      <c r="G1173" s="40"/>
      <c r="H1173" s="41"/>
      <c r="I1173" s="41"/>
      <c r="J1173" s="39"/>
      <c r="K1173" s="42"/>
      <c r="L1173" s="42"/>
      <c r="M1173" s="42"/>
      <c r="N1173" s="42">
        <v>33850.04</v>
      </c>
      <c r="O1173" s="42">
        <v>15232.518</v>
      </c>
      <c r="P1173" s="33"/>
      <c r="Q1173" s="100"/>
      <c r="R1173" s="100"/>
    </row>
    <row r="1174" spans="1:18" s="17" customFormat="1" ht="18.75" customHeight="1" x14ac:dyDescent="0.25">
      <c r="A1174" s="24" t="s">
        <v>1973</v>
      </c>
      <c r="B1174" s="25" t="s">
        <v>1974</v>
      </c>
      <c r="C1174" s="26"/>
      <c r="D1174" s="27"/>
      <c r="E1174" s="28"/>
      <c r="F1174" s="29"/>
      <c r="G1174" s="30"/>
      <c r="H1174" s="31"/>
      <c r="I1174" s="31"/>
      <c r="J1174" s="29"/>
      <c r="K1174" s="32"/>
      <c r="L1174" s="32"/>
      <c r="M1174" s="32"/>
      <c r="N1174" s="32">
        <v>39912.18</v>
      </c>
      <c r="O1174" s="32">
        <v>17960.481</v>
      </c>
      <c r="P1174" s="33"/>
      <c r="Q1174" s="100"/>
      <c r="R1174" s="100"/>
    </row>
    <row r="1175" spans="1:18" s="17" customFormat="1" ht="18.75" customHeight="1" x14ac:dyDescent="0.25">
      <c r="A1175" s="43" t="s">
        <v>1975</v>
      </c>
      <c r="B1175" s="44" t="s">
        <v>1976</v>
      </c>
      <c r="C1175" s="36"/>
      <c r="D1175" s="37"/>
      <c r="E1175" s="38"/>
      <c r="F1175" s="39"/>
      <c r="G1175" s="40"/>
      <c r="H1175" s="41"/>
      <c r="I1175" s="41"/>
      <c r="J1175" s="39"/>
      <c r="K1175" s="42"/>
      <c r="L1175" s="42"/>
      <c r="M1175" s="42"/>
      <c r="N1175" s="42">
        <v>52764.68</v>
      </c>
      <c r="O1175" s="42">
        <v>23744.106</v>
      </c>
      <c r="P1175" s="33"/>
      <c r="Q1175" s="100"/>
      <c r="R1175" s="100"/>
    </row>
    <row r="1176" spans="1:18" s="17" customFormat="1" ht="18.75" customHeight="1" x14ac:dyDescent="0.25">
      <c r="A1176" s="24" t="s">
        <v>1977</v>
      </c>
      <c r="B1176" s="25" t="s">
        <v>1978</v>
      </c>
      <c r="C1176" s="26"/>
      <c r="D1176" s="27"/>
      <c r="E1176" s="28"/>
      <c r="F1176" s="29"/>
      <c r="G1176" s="30"/>
      <c r="H1176" s="31"/>
      <c r="I1176" s="31"/>
      <c r="J1176" s="29"/>
      <c r="K1176" s="32"/>
      <c r="L1176" s="32"/>
      <c r="M1176" s="32"/>
      <c r="N1176" s="32">
        <v>65624.600000000006</v>
      </c>
      <c r="O1176" s="32">
        <v>29531.070000000003</v>
      </c>
      <c r="P1176" s="33"/>
      <c r="Q1176" s="100"/>
      <c r="R1176" s="100"/>
    </row>
    <row r="1177" spans="1:18" s="17" customFormat="1" ht="18.75" customHeight="1" x14ac:dyDescent="0.25">
      <c r="A1177" s="43" t="s">
        <v>1979</v>
      </c>
      <c r="B1177" s="44" t="s">
        <v>1980</v>
      </c>
      <c r="C1177" s="36"/>
      <c r="D1177" s="37"/>
      <c r="E1177" s="38"/>
      <c r="F1177" s="39"/>
      <c r="G1177" s="40"/>
      <c r="H1177" s="41"/>
      <c r="I1177" s="41"/>
      <c r="J1177" s="39"/>
      <c r="K1177" s="42"/>
      <c r="L1177" s="42"/>
      <c r="M1177" s="42"/>
      <c r="N1177" s="42">
        <v>33628.5</v>
      </c>
      <c r="O1177" s="42">
        <v>15132.825000000001</v>
      </c>
      <c r="P1177" s="33"/>
      <c r="Q1177" s="100"/>
      <c r="R1177" s="100"/>
    </row>
    <row r="1178" spans="1:18" s="17" customFormat="1" ht="18.75" customHeight="1" x14ac:dyDescent="0.25">
      <c r="A1178" s="24" t="s">
        <v>1981</v>
      </c>
      <c r="B1178" s="25" t="s">
        <v>1982</v>
      </c>
      <c r="C1178" s="26"/>
      <c r="D1178" s="27"/>
      <c r="E1178" s="28"/>
      <c r="F1178" s="29"/>
      <c r="G1178" s="30"/>
      <c r="H1178" s="31"/>
      <c r="I1178" s="31"/>
      <c r="J1178" s="29"/>
      <c r="K1178" s="32"/>
      <c r="L1178" s="32"/>
      <c r="M1178" s="32"/>
      <c r="N1178" s="32">
        <v>43680.480000000003</v>
      </c>
      <c r="O1178" s="32">
        <v>19656.216</v>
      </c>
      <c r="P1178" s="33"/>
      <c r="Q1178" s="100"/>
      <c r="R1178" s="100"/>
    </row>
    <row r="1179" spans="1:18" s="17" customFormat="1" ht="18.75" customHeight="1" x14ac:dyDescent="0.25">
      <c r="A1179" s="43" t="s">
        <v>1983</v>
      </c>
      <c r="B1179" s="44" t="s">
        <v>1984</v>
      </c>
      <c r="C1179" s="36"/>
      <c r="D1179" s="37"/>
      <c r="E1179" s="38"/>
      <c r="F1179" s="39"/>
      <c r="G1179" s="40"/>
      <c r="H1179" s="41"/>
      <c r="I1179" s="41"/>
      <c r="J1179" s="39"/>
      <c r="K1179" s="42"/>
      <c r="L1179" s="42"/>
      <c r="M1179" s="42"/>
      <c r="N1179" s="42">
        <v>56529.8</v>
      </c>
      <c r="O1179" s="42">
        <v>25438.410000000003</v>
      </c>
      <c r="P1179" s="33"/>
      <c r="Q1179" s="100"/>
      <c r="R1179" s="100"/>
    </row>
    <row r="1180" spans="1:18" s="17" customFormat="1" ht="18.75" customHeight="1" x14ac:dyDescent="0.25">
      <c r="A1180" s="24" t="s">
        <v>1985</v>
      </c>
      <c r="B1180" s="25" t="s">
        <v>1986</v>
      </c>
      <c r="C1180" s="26"/>
      <c r="D1180" s="27"/>
      <c r="E1180" s="28"/>
      <c r="F1180" s="29"/>
      <c r="G1180" s="30"/>
      <c r="H1180" s="31"/>
      <c r="I1180" s="31"/>
      <c r="J1180" s="29"/>
      <c r="K1180" s="32"/>
      <c r="L1180" s="32"/>
      <c r="M1180" s="32"/>
      <c r="N1180" s="32">
        <v>69381.240000000005</v>
      </c>
      <c r="O1180" s="32">
        <v>31221.558000000005</v>
      </c>
      <c r="P1180" s="33"/>
      <c r="Q1180" s="100"/>
      <c r="R1180" s="100"/>
    </row>
    <row r="1181" spans="1:18" s="17" customFormat="1" ht="18.75" customHeight="1" x14ac:dyDescent="0.25">
      <c r="A1181" s="43" t="s">
        <v>1987</v>
      </c>
      <c r="B1181" s="44" t="s">
        <v>1988</v>
      </c>
      <c r="C1181" s="36"/>
      <c r="D1181" s="37"/>
      <c r="E1181" s="38"/>
      <c r="F1181" s="39"/>
      <c r="G1181" s="40"/>
      <c r="H1181" s="41"/>
      <c r="I1181" s="41"/>
      <c r="J1181" s="39"/>
      <c r="K1181" s="42"/>
      <c r="L1181" s="42"/>
      <c r="M1181" s="42"/>
      <c r="N1181" s="42">
        <v>37392.825000000004</v>
      </c>
      <c r="O1181" s="42">
        <v>16826.771250000002</v>
      </c>
      <c r="P1181" s="33"/>
      <c r="Q1181" s="100"/>
      <c r="R1181" s="100"/>
    </row>
    <row r="1182" spans="1:18" s="17" customFormat="1" ht="18.75" customHeight="1" x14ac:dyDescent="0.25">
      <c r="A1182" s="84" t="s">
        <v>1989</v>
      </c>
      <c r="B1182" s="20"/>
      <c r="C1182" s="51"/>
      <c r="D1182" s="20"/>
      <c r="E1182" s="20"/>
      <c r="F1182" s="20"/>
      <c r="G1182" s="20"/>
      <c r="H1182" s="20"/>
      <c r="I1182" s="20"/>
      <c r="J1182" s="20"/>
      <c r="K1182" s="20"/>
      <c r="L1182" s="20"/>
      <c r="M1182" s="23"/>
      <c r="N1182" s="20"/>
      <c r="O1182" s="84"/>
      <c r="Q1182" s="100"/>
      <c r="R1182" s="100"/>
    </row>
    <row r="1183" spans="1:18" s="17" customFormat="1" ht="18.75" customHeight="1" x14ac:dyDescent="0.25">
      <c r="A1183" s="24" t="s">
        <v>1990</v>
      </c>
      <c r="B1183" s="25" t="s">
        <v>1991</v>
      </c>
      <c r="C1183" s="26"/>
      <c r="D1183" s="27"/>
      <c r="E1183" s="28"/>
      <c r="F1183" s="29"/>
      <c r="G1183" s="30"/>
      <c r="H1183" s="31"/>
      <c r="I1183" s="31"/>
      <c r="J1183" s="29"/>
      <c r="K1183" s="32"/>
      <c r="L1183" s="32"/>
      <c r="M1183" s="32"/>
      <c r="N1183" s="32">
        <v>40735.800000000003</v>
      </c>
      <c r="O1183" s="32">
        <v>18331.11</v>
      </c>
      <c r="P1183" s="33"/>
      <c r="Q1183" s="100"/>
      <c r="R1183" s="100"/>
    </row>
    <row r="1184" spans="1:18" s="17" customFormat="1" ht="18.75" customHeight="1" x14ac:dyDescent="0.25">
      <c r="A1184" s="43" t="s">
        <v>1992</v>
      </c>
      <c r="B1184" s="44" t="s">
        <v>1993</v>
      </c>
      <c r="C1184" s="36"/>
      <c r="D1184" s="37"/>
      <c r="E1184" s="38"/>
      <c r="F1184" s="39"/>
      <c r="G1184" s="40"/>
      <c r="H1184" s="41"/>
      <c r="I1184" s="41"/>
      <c r="J1184" s="39"/>
      <c r="K1184" s="42"/>
      <c r="L1184" s="42"/>
      <c r="M1184" s="42"/>
      <c r="N1184" s="42">
        <v>53592.54</v>
      </c>
      <c r="O1184" s="42">
        <v>24116.643</v>
      </c>
      <c r="P1184" s="33"/>
      <c r="Q1184" s="100"/>
      <c r="R1184" s="100"/>
    </row>
    <row r="1185" spans="1:18" s="17" customFormat="1" ht="18.75" customHeight="1" x14ac:dyDescent="0.25">
      <c r="A1185" s="24" t="s">
        <v>1994</v>
      </c>
      <c r="B1185" s="25" t="s">
        <v>1995</v>
      </c>
      <c r="C1185" s="26"/>
      <c r="D1185" s="27"/>
      <c r="E1185" s="28"/>
      <c r="F1185" s="29"/>
      <c r="G1185" s="30"/>
      <c r="H1185" s="31"/>
      <c r="I1185" s="31"/>
      <c r="J1185" s="29"/>
      <c r="K1185" s="32"/>
      <c r="L1185" s="32"/>
      <c r="M1185" s="32"/>
      <c r="N1185" s="32">
        <v>66439.740000000005</v>
      </c>
      <c r="O1185" s="32">
        <v>29897.883000000002</v>
      </c>
      <c r="P1185" s="33"/>
      <c r="Q1185" s="100"/>
      <c r="R1185" s="100"/>
    </row>
    <row r="1186" spans="1:18" s="17" customFormat="1" ht="18.75" customHeight="1" x14ac:dyDescent="0.25">
      <c r="A1186" s="43" t="s">
        <v>1996</v>
      </c>
      <c r="B1186" s="44" t="s">
        <v>1997</v>
      </c>
      <c r="C1186" s="36"/>
      <c r="D1186" s="37"/>
      <c r="E1186" s="38"/>
      <c r="F1186" s="39"/>
      <c r="G1186" s="40"/>
      <c r="H1186" s="41"/>
      <c r="I1186" s="41"/>
      <c r="J1186" s="39"/>
      <c r="K1186" s="42"/>
      <c r="L1186" s="42"/>
      <c r="M1186" s="42"/>
      <c r="N1186" s="42">
        <v>52513.46</v>
      </c>
      <c r="O1186" s="42">
        <v>23631.057000000001</v>
      </c>
      <c r="P1186" s="33"/>
      <c r="Q1186" s="100"/>
      <c r="R1186" s="100"/>
    </row>
    <row r="1187" spans="1:18" s="17" customFormat="1" ht="18.75" customHeight="1" x14ac:dyDescent="0.25">
      <c r="A1187" s="24" t="s">
        <v>1998</v>
      </c>
      <c r="B1187" s="25" t="s">
        <v>1999</v>
      </c>
      <c r="C1187" s="26"/>
      <c r="D1187" s="27"/>
      <c r="E1187" s="28"/>
      <c r="F1187" s="29"/>
      <c r="G1187" s="30"/>
      <c r="H1187" s="31"/>
      <c r="I1187" s="31"/>
      <c r="J1187" s="29"/>
      <c r="K1187" s="32"/>
      <c r="L1187" s="32"/>
      <c r="M1187" s="32"/>
      <c r="N1187" s="32">
        <v>65368.08</v>
      </c>
      <c r="O1187" s="32">
        <v>29415.636000000002</v>
      </c>
      <c r="P1187" s="33"/>
      <c r="Q1187" s="100"/>
      <c r="R1187" s="100"/>
    </row>
    <row r="1188" spans="1:18" s="17" customFormat="1" ht="18.75" customHeight="1" x14ac:dyDescent="0.25">
      <c r="A1188" s="43" t="s">
        <v>2000</v>
      </c>
      <c r="B1188" s="44" t="s">
        <v>2001</v>
      </c>
      <c r="C1188" s="36"/>
      <c r="D1188" s="37"/>
      <c r="E1188" s="38"/>
      <c r="F1188" s="39"/>
      <c r="G1188" s="40"/>
      <c r="H1188" s="41"/>
      <c r="I1188" s="41"/>
      <c r="J1188" s="39"/>
      <c r="K1188" s="42"/>
      <c r="L1188" s="42"/>
      <c r="M1188" s="42"/>
      <c r="N1188" s="42">
        <v>78228</v>
      </c>
      <c r="O1188" s="42">
        <v>35202.6</v>
      </c>
      <c r="P1188" s="33"/>
      <c r="Q1188" s="100"/>
      <c r="R1188" s="100"/>
    </row>
    <row r="1189" spans="1:18" s="17" customFormat="1" ht="18.75" customHeight="1" x14ac:dyDescent="0.25">
      <c r="A1189" s="24" t="s">
        <v>2002</v>
      </c>
      <c r="B1189" s="25" t="s">
        <v>2003</v>
      </c>
      <c r="C1189" s="26"/>
      <c r="D1189" s="27"/>
      <c r="E1189" s="28"/>
      <c r="F1189" s="29"/>
      <c r="G1189" s="30"/>
      <c r="H1189" s="31"/>
      <c r="I1189" s="31"/>
      <c r="J1189" s="29"/>
      <c r="K1189" s="32"/>
      <c r="L1189" s="32"/>
      <c r="M1189" s="32"/>
      <c r="N1189" s="32">
        <v>51218.14</v>
      </c>
      <c r="O1189" s="32">
        <v>23048.163</v>
      </c>
      <c r="P1189" s="33"/>
      <c r="Q1189" s="100"/>
      <c r="R1189" s="100"/>
    </row>
    <row r="1190" spans="1:18" s="17" customFormat="1" ht="18.75" customHeight="1" x14ac:dyDescent="0.25">
      <c r="A1190" s="43" t="s">
        <v>2004</v>
      </c>
      <c r="B1190" s="44" t="s">
        <v>2005</v>
      </c>
      <c r="C1190" s="36"/>
      <c r="D1190" s="37"/>
      <c r="E1190" s="38"/>
      <c r="F1190" s="39"/>
      <c r="G1190" s="40"/>
      <c r="H1190" s="41"/>
      <c r="I1190" s="41"/>
      <c r="J1190" s="39"/>
      <c r="K1190" s="42"/>
      <c r="L1190" s="42"/>
      <c r="M1190" s="42"/>
      <c r="N1190" s="42">
        <v>64075.94</v>
      </c>
      <c r="O1190" s="42">
        <v>28834.173000000003</v>
      </c>
      <c r="P1190" s="33"/>
      <c r="Q1190" s="100"/>
      <c r="R1190" s="100"/>
    </row>
    <row r="1191" spans="1:18" s="17" customFormat="1" ht="18.75" customHeight="1" x14ac:dyDescent="0.25">
      <c r="A1191" s="24" t="s">
        <v>2006</v>
      </c>
      <c r="B1191" s="25" t="s">
        <v>2007</v>
      </c>
      <c r="C1191" s="26"/>
      <c r="D1191" s="27"/>
      <c r="E1191" s="28"/>
      <c r="F1191" s="29"/>
      <c r="G1191" s="30"/>
      <c r="H1191" s="31"/>
      <c r="I1191" s="31"/>
      <c r="J1191" s="29"/>
      <c r="K1191" s="32"/>
      <c r="L1191" s="32"/>
      <c r="M1191" s="32"/>
      <c r="N1191" s="32">
        <v>45127.380000000005</v>
      </c>
      <c r="O1191" s="32">
        <v>20307.321000000004</v>
      </c>
      <c r="P1191" s="33"/>
      <c r="Q1191" s="100"/>
      <c r="R1191" s="100"/>
    </row>
    <row r="1192" spans="1:18" s="17" customFormat="1" ht="18.75" customHeight="1" x14ac:dyDescent="0.25">
      <c r="A1192" s="43" t="s">
        <v>2008</v>
      </c>
      <c r="B1192" s="44" t="s">
        <v>2009</v>
      </c>
      <c r="C1192" s="36"/>
      <c r="D1192" s="37"/>
      <c r="E1192" s="38"/>
      <c r="F1192" s="39"/>
      <c r="G1192" s="40"/>
      <c r="H1192" s="41"/>
      <c r="I1192" s="41"/>
      <c r="J1192" s="39"/>
      <c r="K1192" s="42"/>
      <c r="L1192" s="42"/>
      <c r="M1192" s="42"/>
      <c r="N1192" s="42">
        <v>59598.5</v>
      </c>
      <c r="O1192" s="42">
        <v>26819.325000000001</v>
      </c>
      <c r="P1192" s="33"/>
      <c r="Q1192" s="100"/>
      <c r="R1192" s="100"/>
    </row>
    <row r="1193" spans="1:18" s="17" customFormat="1" ht="18.75" customHeight="1" x14ac:dyDescent="0.25">
      <c r="A1193" s="24" t="s">
        <v>2010</v>
      </c>
      <c r="B1193" s="25" t="s">
        <v>2011</v>
      </c>
      <c r="C1193" s="26"/>
      <c r="D1193" s="27"/>
      <c r="E1193" s="28"/>
      <c r="F1193" s="29"/>
      <c r="G1193" s="30"/>
      <c r="H1193" s="31"/>
      <c r="I1193" s="31"/>
      <c r="J1193" s="29"/>
      <c r="K1193" s="32"/>
      <c r="L1193" s="32"/>
      <c r="M1193" s="32"/>
      <c r="N1193" s="32">
        <v>72451</v>
      </c>
      <c r="O1193" s="32">
        <v>32602.95</v>
      </c>
      <c r="P1193" s="33"/>
      <c r="Q1193" s="100"/>
      <c r="R1193" s="100"/>
    </row>
    <row r="1194" spans="1:18" s="17" customFormat="1" ht="18.75" customHeight="1" x14ac:dyDescent="0.25">
      <c r="A1194" s="43" t="s">
        <v>2012</v>
      </c>
      <c r="B1194" s="44" t="s">
        <v>2013</v>
      </c>
      <c r="C1194" s="36"/>
      <c r="D1194" s="37"/>
      <c r="E1194" s="38"/>
      <c r="F1194" s="39"/>
      <c r="G1194" s="40"/>
      <c r="H1194" s="41"/>
      <c r="I1194" s="41"/>
      <c r="J1194" s="39"/>
      <c r="K1194" s="42"/>
      <c r="L1194" s="42"/>
      <c r="M1194" s="42"/>
      <c r="N1194" s="42">
        <v>85308.800000000003</v>
      </c>
      <c r="O1194" s="42">
        <v>38388.959999999999</v>
      </c>
      <c r="P1194" s="33"/>
      <c r="Q1194" s="100"/>
      <c r="R1194" s="100"/>
    </row>
    <row r="1195" spans="1:18" s="17" customFormat="1" ht="18.75" customHeight="1" x14ac:dyDescent="0.25">
      <c r="A1195" s="84" t="s">
        <v>2014</v>
      </c>
      <c r="B1195" s="20"/>
      <c r="C1195" s="51"/>
      <c r="D1195" s="20"/>
      <c r="E1195" s="20"/>
      <c r="F1195" s="20"/>
      <c r="G1195" s="20">
        <v>0</v>
      </c>
      <c r="H1195" s="20"/>
      <c r="I1195" s="20"/>
      <c r="J1195" s="20"/>
      <c r="K1195" s="20"/>
      <c r="L1195" s="20"/>
      <c r="M1195" s="23"/>
      <c r="N1195" s="20"/>
      <c r="O1195" s="84"/>
      <c r="Q1195" s="100"/>
      <c r="R1195" s="100"/>
    </row>
    <row r="1196" spans="1:18" s="17" customFormat="1" ht="18.75" customHeight="1" x14ac:dyDescent="0.25">
      <c r="A1196" s="168" t="s">
        <v>384</v>
      </c>
      <c r="B1196" s="44" t="s">
        <v>2015</v>
      </c>
      <c r="C1196" s="36">
        <v>404</v>
      </c>
      <c r="D1196" s="54">
        <v>223</v>
      </c>
      <c r="E1196" s="38">
        <f t="shared" si="51"/>
        <v>0.55198019801980203</v>
      </c>
      <c r="F1196" s="93">
        <v>0.03</v>
      </c>
      <c r="G1196" s="90">
        <v>416</v>
      </c>
      <c r="H1196" s="92">
        <f t="shared" si="52"/>
        <v>229.62376237623764</v>
      </c>
      <c r="I1196" s="41"/>
      <c r="J1196" s="39">
        <v>0.03</v>
      </c>
      <c r="K1196" s="42">
        <v>428</v>
      </c>
      <c r="L1196" s="42">
        <v>236</v>
      </c>
      <c r="M1196" s="43"/>
      <c r="N1196" s="42">
        <v>462.24</v>
      </c>
      <c r="O1196" s="42">
        <v>208.00800000000001</v>
      </c>
      <c r="Q1196" s="100"/>
      <c r="R1196" s="100"/>
    </row>
    <row r="1197" spans="1:18" s="17" customFormat="1" ht="18.75" customHeight="1" x14ac:dyDescent="0.25">
      <c r="A1197" s="169" t="s">
        <v>386</v>
      </c>
      <c r="B1197" s="25" t="s">
        <v>2016</v>
      </c>
      <c r="C1197" s="26">
        <v>404</v>
      </c>
      <c r="D1197" s="27">
        <v>223</v>
      </c>
      <c r="E1197" s="28">
        <f t="shared" si="51"/>
        <v>0.55198019801980203</v>
      </c>
      <c r="F1197" s="29">
        <v>0.03</v>
      </c>
      <c r="G1197" s="30">
        <v>416</v>
      </c>
      <c r="H1197" s="31">
        <f t="shared" si="52"/>
        <v>229.62376237623764</v>
      </c>
      <c r="I1197" s="31"/>
      <c r="J1197" s="29">
        <v>0.03</v>
      </c>
      <c r="K1197" s="32">
        <v>428</v>
      </c>
      <c r="L1197" s="32">
        <v>236</v>
      </c>
      <c r="M1197" s="24"/>
      <c r="N1197" s="32">
        <v>462.24</v>
      </c>
      <c r="O1197" s="32">
        <v>208.00800000000001</v>
      </c>
      <c r="Q1197" s="100"/>
      <c r="R1197" s="100"/>
    </row>
    <row r="1198" spans="1:18" s="17" customFormat="1" ht="18.75" customHeight="1" x14ac:dyDescent="0.25">
      <c r="A1198" s="168" t="s">
        <v>379</v>
      </c>
      <c r="B1198" s="44" t="s">
        <v>380</v>
      </c>
      <c r="C1198" s="36">
        <v>932</v>
      </c>
      <c r="D1198" s="37">
        <v>513</v>
      </c>
      <c r="E1198" s="38">
        <f t="shared" ref="E1198:E1283" si="58">+D1198/C1198</f>
        <v>0.55042918454935619</v>
      </c>
      <c r="F1198" s="39">
        <v>0.03</v>
      </c>
      <c r="G1198" s="40">
        <v>960</v>
      </c>
      <c r="H1198" s="41">
        <f t="shared" ref="H1198:H1283" si="59">+G1198*E1198</f>
        <v>528.41201716738192</v>
      </c>
      <c r="I1198" s="41"/>
      <c r="J1198" s="39">
        <v>0.03</v>
      </c>
      <c r="K1198" s="42">
        <v>989</v>
      </c>
      <c r="L1198" s="42">
        <v>544</v>
      </c>
      <c r="M1198" s="43"/>
      <c r="N1198" s="42">
        <v>1068.1200000000001</v>
      </c>
      <c r="O1198" s="42">
        <v>480.65400000000005</v>
      </c>
      <c r="Q1198" s="100"/>
      <c r="R1198" s="100"/>
    </row>
    <row r="1199" spans="1:18" s="17" customFormat="1" ht="18.75" customHeight="1" x14ac:dyDescent="0.25">
      <c r="A1199" s="169" t="s">
        <v>381</v>
      </c>
      <c r="B1199" s="25" t="s">
        <v>382</v>
      </c>
      <c r="C1199" s="26">
        <v>1399</v>
      </c>
      <c r="D1199" s="27">
        <v>770</v>
      </c>
      <c r="E1199" s="28">
        <f t="shared" si="58"/>
        <v>0.55039313795568268</v>
      </c>
      <c r="F1199" s="29">
        <v>0.03</v>
      </c>
      <c r="G1199" s="30">
        <v>1441</v>
      </c>
      <c r="H1199" s="31">
        <f t="shared" si="59"/>
        <v>793.11651179413877</v>
      </c>
      <c r="I1199" s="31"/>
      <c r="J1199" s="29">
        <v>0.03</v>
      </c>
      <c r="K1199" s="32">
        <v>1484</v>
      </c>
      <c r="L1199" s="32">
        <v>817</v>
      </c>
      <c r="M1199" s="24"/>
      <c r="N1199" s="32">
        <v>1602.72</v>
      </c>
      <c r="O1199" s="32">
        <v>721.22400000000005</v>
      </c>
      <c r="Q1199" s="100"/>
      <c r="R1199" s="100"/>
    </row>
    <row r="1200" spans="1:18" s="17" customFormat="1" ht="18.75" customHeight="1" x14ac:dyDescent="0.25">
      <c r="A1200" s="43" t="s">
        <v>2017</v>
      </c>
      <c r="B1200" s="44" t="s">
        <v>2018</v>
      </c>
      <c r="C1200" s="36">
        <v>1559</v>
      </c>
      <c r="D1200" s="37">
        <v>858</v>
      </c>
      <c r="E1200" s="38">
        <f t="shared" si="58"/>
        <v>0.55035279025016037</v>
      </c>
      <c r="F1200" s="39">
        <v>0.03</v>
      </c>
      <c r="G1200" s="40">
        <v>1606</v>
      </c>
      <c r="H1200" s="41">
        <f t="shared" si="59"/>
        <v>883.86658114175759</v>
      </c>
      <c r="I1200" s="41"/>
      <c r="J1200" s="39">
        <v>0.03</v>
      </c>
      <c r="K1200" s="42">
        <v>1654</v>
      </c>
      <c r="L1200" s="42">
        <v>910</v>
      </c>
      <c r="M1200" s="43"/>
      <c r="N1200" s="42">
        <v>1786.3200000000002</v>
      </c>
      <c r="O1200" s="42">
        <v>803.84400000000005</v>
      </c>
      <c r="Q1200" s="100"/>
      <c r="R1200" s="100"/>
    </row>
    <row r="1201" spans="1:18" s="17" customFormat="1" ht="18.75" customHeight="1" x14ac:dyDescent="0.25">
      <c r="A1201" s="24" t="s">
        <v>425</v>
      </c>
      <c r="B1201" s="25" t="s">
        <v>426</v>
      </c>
      <c r="C1201" s="26">
        <v>2682</v>
      </c>
      <c r="D1201" s="27">
        <v>1476</v>
      </c>
      <c r="E1201" s="28">
        <v>0.55033557046979864</v>
      </c>
      <c r="F1201" s="29">
        <v>0.03</v>
      </c>
      <c r="G1201" s="30">
        <v>2762</v>
      </c>
      <c r="H1201" s="31">
        <v>1520.0268456375838</v>
      </c>
      <c r="I1201" s="31"/>
      <c r="J1201" s="29">
        <v>0.03</v>
      </c>
      <c r="K1201" s="32">
        <v>2845</v>
      </c>
      <c r="L1201" s="32">
        <v>1566</v>
      </c>
      <c r="M1201" s="24"/>
      <c r="N1201" s="32">
        <v>3072.6000000000004</v>
      </c>
      <c r="O1201" s="32">
        <v>1382.6700000000003</v>
      </c>
      <c r="Q1201" s="100"/>
      <c r="R1201" s="100"/>
    </row>
    <row r="1202" spans="1:18" s="74" customFormat="1" ht="18.75" customHeight="1" x14ac:dyDescent="0.25">
      <c r="A1202" s="63" t="s">
        <v>427</v>
      </c>
      <c r="B1202" s="67" t="s">
        <v>428</v>
      </c>
      <c r="C1202" s="55"/>
      <c r="D1202" s="68"/>
      <c r="E1202" s="69">
        <v>0.55000000000000004</v>
      </c>
      <c r="F1202" s="70">
        <v>0.03</v>
      </c>
      <c r="G1202" s="71"/>
      <c r="H1202" s="72"/>
      <c r="I1202" s="72"/>
      <c r="J1202" s="70">
        <v>0.03</v>
      </c>
      <c r="K1202" s="73">
        <v>5690</v>
      </c>
      <c r="L1202" s="73">
        <v>3132</v>
      </c>
      <c r="M1202" s="63"/>
      <c r="N1202" s="73">
        <v>6145.2000000000007</v>
      </c>
      <c r="O1202" s="73">
        <v>2765.3400000000006</v>
      </c>
      <c r="Q1202" s="100"/>
      <c r="R1202" s="176"/>
    </row>
    <row r="1203" spans="1:18" s="17" customFormat="1" ht="18.75" customHeight="1" x14ac:dyDescent="0.25">
      <c r="A1203" s="24" t="s">
        <v>429</v>
      </c>
      <c r="B1203" s="25" t="s">
        <v>430</v>
      </c>
      <c r="C1203" s="26"/>
      <c r="D1203" s="27"/>
      <c r="E1203" s="28">
        <v>0.55000000000000004</v>
      </c>
      <c r="F1203" s="29">
        <v>0.03</v>
      </c>
      <c r="G1203" s="30"/>
      <c r="H1203" s="31"/>
      <c r="I1203" s="31"/>
      <c r="J1203" s="29">
        <v>0.03</v>
      </c>
      <c r="K1203" s="32">
        <v>8535</v>
      </c>
      <c r="L1203" s="32">
        <v>4698</v>
      </c>
      <c r="M1203" s="24"/>
      <c r="N1203" s="32">
        <v>9217.8000000000011</v>
      </c>
      <c r="O1203" s="32">
        <v>4148.01</v>
      </c>
      <c r="Q1203" s="100"/>
      <c r="R1203" s="100"/>
    </row>
    <row r="1204" spans="1:18" s="74" customFormat="1" ht="18.75" customHeight="1" x14ac:dyDescent="0.25">
      <c r="A1204" s="63" t="s">
        <v>431</v>
      </c>
      <c r="B1204" s="67" t="s">
        <v>432</v>
      </c>
      <c r="C1204" s="55"/>
      <c r="D1204" s="68"/>
      <c r="E1204" s="69">
        <v>0.55000000000000004</v>
      </c>
      <c r="F1204" s="70">
        <v>0.03</v>
      </c>
      <c r="G1204" s="71"/>
      <c r="H1204" s="72"/>
      <c r="I1204" s="72"/>
      <c r="J1204" s="70">
        <v>0.03</v>
      </c>
      <c r="K1204" s="73">
        <v>11380</v>
      </c>
      <c r="L1204" s="73">
        <v>6264</v>
      </c>
      <c r="M1204" s="63"/>
      <c r="N1204" s="73">
        <v>12290.400000000001</v>
      </c>
      <c r="O1204" s="73">
        <v>5530.6800000000012</v>
      </c>
      <c r="Q1204" s="100"/>
      <c r="R1204" s="176"/>
    </row>
    <row r="1205" spans="1:18" s="17" customFormat="1" ht="18.75" customHeight="1" x14ac:dyDescent="0.25">
      <c r="A1205" s="24" t="s">
        <v>433</v>
      </c>
      <c r="B1205" s="25" t="s">
        <v>434</v>
      </c>
      <c r="C1205" s="26"/>
      <c r="D1205" s="27"/>
      <c r="E1205" s="28">
        <v>0.55000000000000004</v>
      </c>
      <c r="F1205" s="29">
        <v>0.03</v>
      </c>
      <c r="G1205" s="30"/>
      <c r="H1205" s="31"/>
      <c r="I1205" s="31"/>
      <c r="J1205" s="29">
        <v>0.03</v>
      </c>
      <c r="K1205" s="32">
        <v>14225</v>
      </c>
      <c r="L1205" s="32">
        <v>7830</v>
      </c>
      <c r="M1205" s="24"/>
      <c r="N1205" s="32">
        <v>15363.000000000002</v>
      </c>
      <c r="O1205" s="32">
        <v>6913.3500000000013</v>
      </c>
      <c r="Q1205" s="100"/>
      <c r="R1205" s="100"/>
    </row>
    <row r="1206" spans="1:18" s="74" customFormat="1" ht="18.75" customHeight="1" x14ac:dyDescent="0.25">
      <c r="A1206" s="63" t="s">
        <v>435</v>
      </c>
      <c r="B1206" s="67" t="s">
        <v>436</v>
      </c>
      <c r="C1206" s="55"/>
      <c r="D1206" s="68"/>
      <c r="E1206" s="69">
        <v>0.55000000000000004</v>
      </c>
      <c r="F1206" s="70">
        <v>0.03</v>
      </c>
      <c r="G1206" s="71"/>
      <c r="H1206" s="72"/>
      <c r="I1206" s="72"/>
      <c r="J1206" s="70">
        <v>0.03</v>
      </c>
      <c r="K1206" s="73">
        <v>17070</v>
      </c>
      <c r="L1206" s="73">
        <v>9396</v>
      </c>
      <c r="M1206" s="63"/>
      <c r="N1206" s="73">
        <v>18435.600000000002</v>
      </c>
      <c r="O1206" s="73">
        <v>8296.02</v>
      </c>
      <c r="Q1206" s="100"/>
      <c r="R1206" s="176"/>
    </row>
    <row r="1207" spans="1:18" s="17" customFormat="1" ht="18.75" customHeight="1" x14ac:dyDescent="0.25">
      <c r="A1207" s="43" t="s">
        <v>2019</v>
      </c>
      <c r="B1207" s="44" t="s">
        <v>2020</v>
      </c>
      <c r="C1207" s="36">
        <v>2104</v>
      </c>
      <c r="D1207" s="37">
        <v>1158</v>
      </c>
      <c r="E1207" s="38">
        <f t="shared" si="58"/>
        <v>0.55038022813688214</v>
      </c>
      <c r="F1207" s="39">
        <v>0.03</v>
      </c>
      <c r="G1207" s="40">
        <v>2167</v>
      </c>
      <c r="H1207" s="41">
        <f t="shared" si="59"/>
        <v>1192.6739543726237</v>
      </c>
      <c r="I1207" s="41"/>
      <c r="J1207" s="39">
        <v>0.03</v>
      </c>
      <c r="K1207" s="42">
        <v>2232</v>
      </c>
      <c r="L1207" s="42">
        <v>1228</v>
      </c>
      <c r="M1207" s="43"/>
      <c r="N1207" s="42">
        <v>2410.56</v>
      </c>
      <c r="O1207" s="42">
        <v>1084.752</v>
      </c>
      <c r="Q1207" s="100"/>
      <c r="R1207" s="100"/>
    </row>
    <row r="1208" spans="1:18" s="17" customFormat="1" ht="18.75" customHeight="1" x14ac:dyDescent="0.3">
      <c r="A1208" s="109" t="s">
        <v>2021</v>
      </c>
      <c r="B1208" s="25" t="s">
        <v>2022</v>
      </c>
      <c r="C1208" s="26">
        <v>2596</v>
      </c>
      <c r="D1208" s="27">
        <v>1428</v>
      </c>
      <c r="E1208" s="28">
        <f t="shared" si="58"/>
        <v>0.55007704160246529</v>
      </c>
      <c r="F1208" s="29">
        <v>0.03</v>
      </c>
      <c r="G1208" s="30">
        <v>2674</v>
      </c>
      <c r="H1208" s="31">
        <f t="shared" si="59"/>
        <v>1470.9060092449922</v>
      </c>
      <c r="I1208" s="31"/>
      <c r="J1208" s="29">
        <v>0.03</v>
      </c>
      <c r="K1208" s="32">
        <v>2754</v>
      </c>
      <c r="L1208" s="32">
        <v>1515</v>
      </c>
      <c r="M1208" s="24"/>
      <c r="N1208" s="32">
        <v>2974.32</v>
      </c>
      <c r="O1208" s="32">
        <v>1338.4440000000002</v>
      </c>
      <c r="Q1208" s="100"/>
      <c r="R1208" s="100"/>
    </row>
    <row r="1209" spans="1:18" s="17" customFormat="1" ht="18.75" customHeight="1" x14ac:dyDescent="0.3">
      <c r="A1209" s="103" t="s">
        <v>2023</v>
      </c>
      <c r="B1209" s="44" t="s">
        <v>2024</v>
      </c>
      <c r="C1209" s="36">
        <v>4180</v>
      </c>
      <c r="D1209" s="37">
        <v>2299</v>
      </c>
      <c r="E1209" s="38">
        <f t="shared" si="58"/>
        <v>0.55000000000000004</v>
      </c>
      <c r="F1209" s="39">
        <v>0.03</v>
      </c>
      <c r="G1209" s="40">
        <v>4305</v>
      </c>
      <c r="H1209" s="41">
        <f t="shared" si="59"/>
        <v>2367.75</v>
      </c>
      <c r="I1209" s="41"/>
      <c r="J1209" s="39">
        <v>0.03</v>
      </c>
      <c r="K1209" s="42">
        <v>4434</v>
      </c>
      <c r="L1209" s="42">
        <v>2439</v>
      </c>
      <c r="M1209" s="43"/>
      <c r="N1209" s="42">
        <v>4788.72</v>
      </c>
      <c r="O1209" s="42">
        <v>2154.924</v>
      </c>
      <c r="Q1209" s="100"/>
      <c r="R1209" s="100"/>
    </row>
    <row r="1210" spans="1:18" s="17" customFormat="1" ht="18.75" customHeight="1" x14ac:dyDescent="0.25">
      <c r="A1210" s="24" t="s">
        <v>2025</v>
      </c>
      <c r="B1210" s="25" t="s">
        <v>2026</v>
      </c>
      <c r="C1210" s="26">
        <v>5224</v>
      </c>
      <c r="D1210" s="27">
        <v>2874</v>
      </c>
      <c r="E1210" s="28">
        <f t="shared" si="58"/>
        <v>0.55015313935681465</v>
      </c>
      <c r="F1210" s="29">
        <v>0.03</v>
      </c>
      <c r="G1210" s="30">
        <v>5381</v>
      </c>
      <c r="H1210" s="31">
        <f t="shared" si="59"/>
        <v>2960.3740428790197</v>
      </c>
      <c r="I1210" s="31"/>
      <c r="J1210" s="29">
        <v>0.03</v>
      </c>
      <c r="K1210" s="32">
        <v>5542</v>
      </c>
      <c r="L1210" s="32">
        <v>3049</v>
      </c>
      <c r="M1210" s="24"/>
      <c r="N1210" s="32">
        <v>5985.3600000000006</v>
      </c>
      <c r="O1210" s="32">
        <v>2693.4120000000003</v>
      </c>
      <c r="Q1210" s="100"/>
      <c r="R1210" s="100"/>
    </row>
    <row r="1211" spans="1:18" s="17" customFormat="1" ht="18.75" customHeight="1" x14ac:dyDescent="0.25">
      <c r="A1211" s="43" t="s">
        <v>2027</v>
      </c>
      <c r="B1211" s="44" t="s">
        <v>2028</v>
      </c>
      <c r="C1211" s="36">
        <v>6120</v>
      </c>
      <c r="D1211" s="37">
        <v>3366</v>
      </c>
      <c r="E1211" s="38">
        <f t="shared" si="58"/>
        <v>0.55000000000000004</v>
      </c>
      <c r="F1211" s="39">
        <v>0.03</v>
      </c>
      <c r="G1211" s="40">
        <v>6304</v>
      </c>
      <c r="H1211" s="41">
        <f t="shared" si="59"/>
        <v>3467.2000000000003</v>
      </c>
      <c r="I1211" s="41"/>
      <c r="J1211" s="39">
        <v>0.03</v>
      </c>
      <c r="K1211" s="42">
        <v>6493</v>
      </c>
      <c r="L1211" s="42">
        <v>3571</v>
      </c>
      <c r="M1211" s="43"/>
      <c r="N1211" s="42">
        <v>7012.4400000000005</v>
      </c>
      <c r="O1211" s="42">
        <v>3155.5980000000004</v>
      </c>
      <c r="Q1211" s="100"/>
      <c r="R1211" s="100"/>
    </row>
    <row r="1212" spans="1:18" s="17" customFormat="1" ht="18.75" customHeight="1" x14ac:dyDescent="0.25">
      <c r="A1212" s="84" t="s">
        <v>2029</v>
      </c>
      <c r="B1212" s="51"/>
      <c r="C1212" s="51"/>
      <c r="D1212" s="20"/>
      <c r="E1212" s="20"/>
      <c r="F1212" s="20"/>
      <c r="G1212" s="20">
        <v>0</v>
      </c>
      <c r="H1212" s="20"/>
      <c r="I1212" s="20"/>
      <c r="J1212" s="20"/>
      <c r="K1212" s="20"/>
      <c r="L1212" s="20"/>
      <c r="M1212" s="23"/>
      <c r="N1212" s="20"/>
      <c r="O1212" s="84"/>
      <c r="Q1212" s="100"/>
      <c r="R1212" s="100"/>
    </row>
    <row r="1213" spans="1:18" s="17" customFormat="1" ht="18.75" customHeight="1" x14ac:dyDescent="0.25">
      <c r="A1213" s="25" t="s">
        <v>2030</v>
      </c>
      <c r="B1213" s="25" t="s">
        <v>2031</v>
      </c>
      <c r="C1213" s="26">
        <v>25114</v>
      </c>
      <c r="D1213" s="27">
        <v>13813</v>
      </c>
      <c r="E1213" s="28">
        <f t="shared" si="58"/>
        <v>0.5500119455283905</v>
      </c>
      <c r="F1213" s="29">
        <v>0.02</v>
      </c>
      <c r="G1213" s="30">
        <v>25616</v>
      </c>
      <c r="H1213" s="31">
        <f t="shared" si="59"/>
        <v>14089.105996655251</v>
      </c>
      <c r="I1213" s="31">
        <f>+G1213+4565</f>
        <v>30181</v>
      </c>
      <c r="J1213" s="29">
        <v>0.03</v>
      </c>
      <c r="K1213" s="32">
        <v>26384</v>
      </c>
      <c r="L1213" s="32">
        <v>14512</v>
      </c>
      <c r="M1213" s="32">
        <v>31086</v>
      </c>
      <c r="N1213" s="32">
        <v>29550.080000000002</v>
      </c>
      <c r="O1213" s="32">
        <v>13297.536000000002</v>
      </c>
      <c r="P1213" s="33"/>
      <c r="Q1213" s="100"/>
      <c r="R1213" s="100"/>
    </row>
    <row r="1214" spans="1:18" s="17" customFormat="1" ht="18.75" customHeight="1" x14ac:dyDescent="0.25">
      <c r="A1214" s="44" t="s">
        <v>2032</v>
      </c>
      <c r="B1214" s="44" t="s">
        <v>2033</v>
      </c>
      <c r="C1214" s="36">
        <v>34050</v>
      </c>
      <c r="D1214" s="37">
        <v>18728</v>
      </c>
      <c r="E1214" s="38">
        <f t="shared" si="58"/>
        <v>0.55001468428781208</v>
      </c>
      <c r="F1214" s="39">
        <v>0.02</v>
      </c>
      <c r="G1214" s="40">
        <v>34731</v>
      </c>
      <c r="H1214" s="41">
        <f t="shared" si="59"/>
        <v>19102.560000000001</v>
      </c>
      <c r="I1214" s="41">
        <f t="shared" ref="I1214:I1232" si="60">+G1214+4565</f>
        <v>39296</v>
      </c>
      <c r="J1214" s="39">
        <v>0.03</v>
      </c>
      <c r="K1214" s="42">
        <v>35773</v>
      </c>
      <c r="L1214" s="42">
        <v>19676</v>
      </c>
      <c r="M1214" s="42">
        <v>40475</v>
      </c>
      <c r="N1214" s="42">
        <v>40065.760000000002</v>
      </c>
      <c r="O1214" s="42">
        <v>18029.592000000001</v>
      </c>
      <c r="P1214" s="33"/>
      <c r="Q1214" s="100"/>
      <c r="R1214" s="100"/>
    </row>
    <row r="1215" spans="1:18" s="17" customFormat="1" ht="18.75" customHeight="1" x14ac:dyDescent="0.25">
      <c r="A1215" s="25" t="s">
        <v>2034</v>
      </c>
      <c r="B1215" s="25" t="s">
        <v>2035</v>
      </c>
      <c r="C1215" s="26">
        <v>17833</v>
      </c>
      <c r="D1215" s="27">
        <v>9809</v>
      </c>
      <c r="E1215" s="28">
        <f t="shared" si="58"/>
        <v>0.550047664442326</v>
      </c>
      <c r="F1215" s="29">
        <v>0.02</v>
      </c>
      <c r="G1215" s="30">
        <v>18190</v>
      </c>
      <c r="H1215" s="31">
        <f t="shared" si="59"/>
        <v>10005.36701620591</v>
      </c>
      <c r="I1215" s="31">
        <f t="shared" si="60"/>
        <v>22755</v>
      </c>
      <c r="J1215" s="29">
        <v>0.03</v>
      </c>
      <c r="K1215" s="32">
        <v>18736</v>
      </c>
      <c r="L1215" s="32">
        <v>10306</v>
      </c>
      <c r="M1215" s="32">
        <v>23438</v>
      </c>
      <c r="N1215" s="32">
        <v>20984.320000000003</v>
      </c>
      <c r="O1215" s="32">
        <v>9442.9440000000013</v>
      </c>
      <c r="P1215" s="33"/>
      <c r="Q1215" s="100"/>
      <c r="R1215" s="100"/>
    </row>
    <row r="1216" spans="1:18" s="17" customFormat="1" ht="18.75" customHeight="1" x14ac:dyDescent="0.25">
      <c r="A1216" s="44" t="s">
        <v>2036</v>
      </c>
      <c r="B1216" s="44" t="s">
        <v>2037</v>
      </c>
      <c r="C1216" s="36">
        <v>15123</v>
      </c>
      <c r="D1216" s="37">
        <v>8318</v>
      </c>
      <c r="E1216" s="38">
        <f t="shared" si="58"/>
        <v>0.55002314355617277</v>
      </c>
      <c r="F1216" s="39">
        <v>0.02</v>
      </c>
      <c r="G1216" s="40">
        <v>15425</v>
      </c>
      <c r="H1216" s="41">
        <f t="shared" si="59"/>
        <v>8484.1069893539643</v>
      </c>
      <c r="I1216" s="41">
        <f t="shared" si="60"/>
        <v>19990</v>
      </c>
      <c r="J1216" s="39">
        <v>0.03</v>
      </c>
      <c r="K1216" s="42">
        <v>15888</v>
      </c>
      <c r="L1216" s="42">
        <v>8739</v>
      </c>
      <c r="M1216" s="42">
        <v>20590</v>
      </c>
      <c r="N1216" s="42">
        <v>17794.560000000001</v>
      </c>
      <c r="O1216" s="42">
        <v>8007.5520000000006</v>
      </c>
      <c r="P1216" s="33"/>
      <c r="Q1216" s="100"/>
      <c r="R1216" s="100"/>
    </row>
    <row r="1217" spans="1:18" s="17" customFormat="1" ht="18.75" customHeight="1" x14ac:dyDescent="0.25">
      <c r="A1217" s="25" t="s">
        <v>2038</v>
      </c>
      <c r="B1217" s="25" t="s">
        <v>2039</v>
      </c>
      <c r="C1217" s="26">
        <v>26175</v>
      </c>
      <c r="D1217" s="27">
        <v>14397</v>
      </c>
      <c r="E1217" s="28">
        <f t="shared" si="58"/>
        <v>0.55002865329512896</v>
      </c>
      <c r="F1217" s="29">
        <v>0.02</v>
      </c>
      <c r="G1217" s="30">
        <v>26699</v>
      </c>
      <c r="H1217" s="31">
        <f t="shared" si="59"/>
        <v>14685.215014326648</v>
      </c>
      <c r="I1217" s="31">
        <f t="shared" si="60"/>
        <v>31264</v>
      </c>
      <c r="J1217" s="29">
        <v>0.03</v>
      </c>
      <c r="K1217" s="32">
        <v>27500</v>
      </c>
      <c r="L1217" s="32">
        <v>15126</v>
      </c>
      <c r="M1217" s="32">
        <v>32202</v>
      </c>
      <c r="N1217" s="32">
        <v>30800.000000000004</v>
      </c>
      <c r="O1217" s="32">
        <v>13860.000000000002</v>
      </c>
      <c r="P1217" s="33"/>
      <c r="Q1217" s="100"/>
      <c r="R1217" s="100"/>
    </row>
    <row r="1218" spans="1:18" s="17" customFormat="1" ht="18.75" customHeight="1" x14ac:dyDescent="0.25">
      <c r="A1218" s="44" t="s">
        <v>2040</v>
      </c>
      <c r="B1218" s="44" t="s">
        <v>2041</v>
      </c>
      <c r="C1218" s="36">
        <v>35204</v>
      </c>
      <c r="D1218" s="37">
        <v>19363</v>
      </c>
      <c r="E1218" s="38">
        <f t="shared" si="58"/>
        <v>0.55002272469037605</v>
      </c>
      <c r="F1218" s="39">
        <v>0.02</v>
      </c>
      <c r="G1218" s="40">
        <v>35908</v>
      </c>
      <c r="H1218" s="41">
        <f t="shared" si="59"/>
        <v>19750.215998182022</v>
      </c>
      <c r="I1218" s="41">
        <f t="shared" si="60"/>
        <v>40473</v>
      </c>
      <c r="J1218" s="39">
        <v>0.03</v>
      </c>
      <c r="K1218" s="42">
        <v>36985</v>
      </c>
      <c r="L1218" s="42">
        <v>20343</v>
      </c>
      <c r="M1218" s="42">
        <v>41687</v>
      </c>
      <c r="N1218" s="42">
        <v>41423.200000000004</v>
      </c>
      <c r="O1218" s="42">
        <v>18640.440000000002</v>
      </c>
      <c r="P1218" s="33"/>
      <c r="Q1218" s="100"/>
      <c r="R1218" s="100"/>
    </row>
    <row r="1219" spans="1:18" s="17" customFormat="1" ht="18.75" customHeight="1" x14ac:dyDescent="0.25">
      <c r="A1219" s="25" t="s">
        <v>2042</v>
      </c>
      <c r="B1219" s="25" t="s">
        <v>2043</v>
      </c>
      <c r="C1219" s="26">
        <v>18986</v>
      </c>
      <c r="D1219" s="27">
        <v>10443</v>
      </c>
      <c r="E1219" s="28">
        <f t="shared" si="58"/>
        <v>0.55003686927209527</v>
      </c>
      <c r="F1219" s="29">
        <v>0.02</v>
      </c>
      <c r="G1219" s="30">
        <v>19366</v>
      </c>
      <c r="H1219" s="31">
        <f t="shared" si="59"/>
        <v>10652.014010323397</v>
      </c>
      <c r="I1219" s="31">
        <f t="shared" si="60"/>
        <v>23931</v>
      </c>
      <c r="J1219" s="29">
        <v>0.03</v>
      </c>
      <c r="K1219" s="32">
        <v>19947</v>
      </c>
      <c r="L1219" s="32">
        <v>10972</v>
      </c>
      <c r="M1219" s="32">
        <v>24649</v>
      </c>
      <c r="N1219" s="32">
        <v>22340.640000000003</v>
      </c>
      <c r="O1219" s="32">
        <v>10053.288000000002</v>
      </c>
      <c r="P1219" s="33"/>
      <c r="Q1219" s="100"/>
      <c r="R1219" s="100"/>
    </row>
    <row r="1220" spans="1:18" s="17" customFormat="1" ht="18.75" customHeight="1" x14ac:dyDescent="0.25">
      <c r="A1220" s="44" t="s">
        <v>2044</v>
      </c>
      <c r="B1220" s="44" t="s">
        <v>2045</v>
      </c>
      <c r="C1220" s="36">
        <v>16283</v>
      </c>
      <c r="D1220" s="37">
        <v>8956</v>
      </c>
      <c r="E1220" s="38">
        <f t="shared" si="58"/>
        <v>0.55002149481053864</v>
      </c>
      <c r="F1220" s="39">
        <v>0.02</v>
      </c>
      <c r="G1220" s="40">
        <v>16609</v>
      </c>
      <c r="H1220" s="41">
        <f t="shared" si="59"/>
        <v>9135.3070073082363</v>
      </c>
      <c r="I1220" s="41">
        <f t="shared" si="60"/>
        <v>21174</v>
      </c>
      <c r="J1220" s="39">
        <v>0.03</v>
      </c>
      <c r="K1220" s="42">
        <v>17107</v>
      </c>
      <c r="L1220" s="42">
        <v>9409</v>
      </c>
      <c r="M1220" s="42">
        <v>21809</v>
      </c>
      <c r="N1220" s="42">
        <v>19159.84</v>
      </c>
      <c r="O1220" s="42">
        <v>8621.9279999999999</v>
      </c>
      <c r="P1220" s="33"/>
      <c r="Q1220" s="100"/>
      <c r="R1220" s="100"/>
    </row>
    <row r="1221" spans="1:18" s="17" customFormat="1" ht="18.75" customHeight="1" x14ac:dyDescent="0.25">
      <c r="A1221" s="25" t="s">
        <v>2046</v>
      </c>
      <c r="B1221" s="25" t="s">
        <v>2047</v>
      </c>
      <c r="C1221" s="26">
        <v>25913</v>
      </c>
      <c r="D1221" s="27">
        <v>14253</v>
      </c>
      <c r="E1221" s="28">
        <f t="shared" si="58"/>
        <v>0.55003280206845984</v>
      </c>
      <c r="F1221" s="29">
        <v>0.02</v>
      </c>
      <c r="G1221" s="30">
        <v>26431</v>
      </c>
      <c r="H1221" s="31">
        <f t="shared" si="59"/>
        <v>14537.916991471462</v>
      </c>
      <c r="I1221" s="31">
        <f t="shared" si="60"/>
        <v>30996</v>
      </c>
      <c r="J1221" s="29">
        <v>0.03</v>
      </c>
      <c r="K1221" s="32">
        <v>27224</v>
      </c>
      <c r="L1221" s="32">
        <v>14974</v>
      </c>
      <c r="M1221" s="32">
        <v>31926</v>
      </c>
      <c r="N1221" s="32">
        <v>30490.880000000005</v>
      </c>
      <c r="O1221" s="32">
        <v>13720.896000000002</v>
      </c>
      <c r="P1221" s="33"/>
      <c r="Q1221" s="100"/>
      <c r="R1221" s="100"/>
    </row>
    <row r="1222" spans="1:18" s="17" customFormat="1" ht="18.75" customHeight="1" x14ac:dyDescent="0.25">
      <c r="A1222" s="44" t="s">
        <v>2048</v>
      </c>
      <c r="B1222" s="44" t="s">
        <v>2049</v>
      </c>
      <c r="C1222" s="36">
        <v>34856</v>
      </c>
      <c r="D1222" s="37">
        <v>19171</v>
      </c>
      <c r="E1222" s="38">
        <f t="shared" si="58"/>
        <v>0.55000573789304563</v>
      </c>
      <c r="F1222" s="39">
        <v>0.02</v>
      </c>
      <c r="G1222" s="40">
        <v>35553</v>
      </c>
      <c r="H1222" s="41">
        <f t="shared" si="59"/>
        <v>19554.35399931145</v>
      </c>
      <c r="I1222" s="41">
        <f t="shared" si="60"/>
        <v>40118</v>
      </c>
      <c r="J1222" s="39">
        <v>0.03</v>
      </c>
      <c r="K1222" s="42">
        <v>36620</v>
      </c>
      <c r="L1222" s="42">
        <v>20141</v>
      </c>
      <c r="M1222" s="42">
        <v>41322</v>
      </c>
      <c r="N1222" s="42">
        <v>41014.400000000001</v>
      </c>
      <c r="O1222" s="42">
        <v>18456.48</v>
      </c>
      <c r="P1222" s="33"/>
      <c r="Q1222" s="100"/>
      <c r="R1222" s="100"/>
    </row>
    <row r="1223" spans="1:18" s="17" customFormat="1" ht="18.75" customHeight="1" x14ac:dyDescent="0.25">
      <c r="A1223" s="25" t="s">
        <v>2050</v>
      </c>
      <c r="B1223" s="25" t="s">
        <v>2051</v>
      </c>
      <c r="C1223" s="26">
        <v>18688</v>
      </c>
      <c r="D1223" s="27">
        <v>10279</v>
      </c>
      <c r="E1223" s="28">
        <f t="shared" si="58"/>
        <v>0.55003210616438358</v>
      </c>
      <c r="F1223" s="29">
        <v>0.02</v>
      </c>
      <c r="G1223" s="30">
        <v>19062</v>
      </c>
      <c r="H1223" s="31">
        <f t="shared" si="59"/>
        <v>10484.712007705481</v>
      </c>
      <c r="I1223" s="31">
        <f t="shared" si="60"/>
        <v>23627</v>
      </c>
      <c r="J1223" s="29">
        <v>0.03</v>
      </c>
      <c r="K1223" s="32">
        <v>19634</v>
      </c>
      <c r="L1223" s="32">
        <v>10799</v>
      </c>
      <c r="M1223" s="32">
        <v>24336</v>
      </c>
      <c r="N1223" s="32">
        <v>21990.080000000002</v>
      </c>
      <c r="O1223" s="32">
        <v>9895.5360000000019</v>
      </c>
      <c r="P1223" s="33"/>
      <c r="Q1223" s="100"/>
      <c r="R1223" s="100"/>
    </row>
    <row r="1224" spans="1:18" s="17" customFormat="1" ht="18.75" customHeight="1" x14ac:dyDescent="0.25">
      <c r="A1224" s="44" t="s">
        <v>2052</v>
      </c>
      <c r="B1224" s="44" t="s">
        <v>2053</v>
      </c>
      <c r="C1224" s="36">
        <v>15875</v>
      </c>
      <c r="D1224" s="37">
        <v>8732</v>
      </c>
      <c r="E1224" s="38">
        <f t="shared" si="58"/>
        <v>0.55004724409448824</v>
      </c>
      <c r="F1224" s="39">
        <v>0.02</v>
      </c>
      <c r="G1224" s="40">
        <v>16193</v>
      </c>
      <c r="H1224" s="41">
        <f t="shared" si="59"/>
        <v>8906.9150236220485</v>
      </c>
      <c r="I1224" s="41">
        <f t="shared" si="60"/>
        <v>20758</v>
      </c>
      <c r="J1224" s="39">
        <v>0.03</v>
      </c>
      <c r="K1224" s="42">
        <v>16679</v>
      </c>
      <c r="L1224" s="42">
        <v>9174</v>
      </c>
      <c r="M1224" s="42">
        <v>21381</v>
      </c>
      <c r="N1224" s="42">
        <v>18680.480000000003</v>
      </c>
      <c r="O1224" s="42">
        <v>8406.2160000000022</v>
      </c>
      <c r="P1224" s="33"/>
      <c r="Q1224" s="100"/>
      <c r="R1224" s="100"/>
    </row>
    <row r="1225" spans="1:18" s="17" customFormat="1" ht="18.75" customHeight="1" x14ac:dyDescent="0.25">
      <c r="A1225" s="25" t="s">
        <v>2054</v>
      </c>
      <c r="B1225" s="25" t="s">
        <v>2055</v>
      </c>
      <c r="C1225" s="26">
        <v>32091</v>
      </c>
      <c r="D1225" s="27">
        <v>17651</v>
      </c>
      <c r="E1225" s="28">
        <f t="shared" si="58"/>
        <v>0.55002960331557138</v>
      </c>
      <c r="F1225" s="29">
        <v>0.02</v>
      </c>
      <c r="G1225" s="30">
        <v>32733</v>
      </c>
      <c r="H1225" s="31">
        <f t="shared" si="59"/>
        <v>18004.119005328597</v>
      </c>
      <c r="I1225" s="31">
        <f t="shared" si="60"/>
        <v>37298</v>
      </c>
      <c r="J1225" s="29">
        <v>0.03</v>
      </c>
      <c r="K1225" s="32">
        <v>33715</v>
      </c>
      <c r="L1225" s="32">
        <v>18544</v>
      </c>
      <c r="M1225" s="32">
        <v>38417</v>
      </c>
      <c r="N1225" s="32">
        <v>37760.800000000003</v>
      </c>
      <c r="O1225" s="32">
        <v>16992.36</v>
      </c>
      <c r="P1225" s="33"/>
      <c r="Q1225" s="100"/>
      <c r="R1225" s="100"/>
    </row>
    <row r="1226" spans="1:18" s="17" customFormat="1" ht="18.75" customHeight="1" x14ac:dyDescent="0.25">
      <c r="A1226" s="44" t="s">
        <v>2056</v>
      </c>
      <c r="B1226" s="44" t="s">
        <v>2057</v>
      </c>
      <c r="C1226" s="36">
        <v>41128</v>
      </c>
      <c r="D1226" s="37">
        <v>22621</v>
      </c>
      <c r="E1226" s="38">
        <f t="shared" si="58"/>
        <v>0.55001458860143937</v>
      </c>
      <c r="F1226" s="39">
        <v>0.02</v>
      </c>
      <c r="G1226" s="40">
        <v>41951</v>
      </c>
      <c r="H1226" s="41">
        <f t="shared" si="59"/>
        <v>23073.662006418985</v>
      </c>
      <c r="I1226" s="41">
        <f t="shared" si="60"/>
        <v>46516</v>
      </c>
      <c r="J1226" s="39">
        <v>0.03</v>
      </c>
      <c r="K1226" s="42">
        <v>43210</v>
      </c>
      <c r="L1226" s="42">
        <v>23766</v>
      </c>
      <c r="M1226" s="42">
        <v>47912</v>
      </c>
      <c r="N1226" s="42">
        <v>48395.200000000004</v>
      </c>
      <c r="O1226" s="42">
        <v>21777.840000000004</v>
      </c>
      <c r="P1226" s="33"/>
      <c r="Q1226" s="100"/>
      <c r="R1226" s="100"/>
    </row>
    <row r="1227" spans="1:18" s="17" customFormat="1" ht="18.75" customHeight="1" x14ac:dyDescent="0.25">
      <c r="A1227" s="25" t="s">
        <v>2058</v>
      </c>
      <c r="B1227" s="25" t="s">
        <v>2059</v>
      </c>
      <c r="C1227" s="26">
        <v>24912</v>
      </c>
      <c r="D1227" s="27">
        <v>13702</v>
      </c>
      <c r="E1227" s="28">
        <f t="shared" si="58"/>
        <v>0.55001605651894669</v>
      </c>
      <c r="F1227" s="29">
        <v>0.02</v>
      </c>
      <c r="G1227" s="30">
        <v>25410</v>
      </c>
      <c r="H1227" s="31">
        <f t="shared" si="59"/>
        <v>13975.907996146436</v>
      </c>
      <c r="I1227" s="31">
        <f t="shared" si="60"/>
        <v>29975</v>
      </c>
      <c r="J1227" s="29">
        <v>0.03</v>
      </c>
      <c r="K1227" s="32">
        <v>26172</v>
      </c>
      <c r="L1227" s="32">
        <v>14395</v>
      </c>
      <c r="M1227" s="32">
        <v>30874</v>
      </c>
      <c r="N1227" s="32">
        <v>29312.640000000003</v>
      </c>
      <c r="O1227" s="32">
        <v>13190.688000000002</v>
      </c>
      <c r="P1227" s="33"/>
      <c r="Q1227" s="100"/>
      <c r="R1227" s="100"/>
    </row>
    <row r="1228" spans="1:18" s="17" customFormat="1" ht="18.75" customHeight="1" x14ac:dyDescent="0.25">
      <c r="A1228" s="44" t="s">
        <v>2060</v>
      </c>
      <c r="B1228" s="44" t="s">
        <v>2061</v>
      </c>
      <c r="C1228" s="36">
        <v>22150</v>
      </c>
      <c r="D1228" s="37">
        <v>12183</v>
      </c>
      <c r="E1228" s="38">
        <f t="shared" si="58"/>
        <v>0.55002257336343119</v>
      </c>
      <c r="F1228" s="39">
        <v>0.02</v>
      </c>
      <c r="G1228" s="40">
        <v>22593</v>
      </c>
      <c r="H1228" s="41">
        <f t="shared" si="59"/>
        <v>12426.660000000002</v>
      </c>
      <c r="I1228" s="41">
        <f t="shared" si="60"/>
        <v>27158</v>
      </c>
      <c r="J1228" s="39">
        <v>0.03</v>
      </c>
      <c r="K1228" s="42">
        <v>23271</v>
      </c>
      <c r="L1228" s="42">
        <v>12800</v>
      </c>
      <c r="M1228" s="42">
        <v>27973</v>
      </c>
      <c r="N1228" s="42">
        <v>26063.520000000004</v>
      </c>
      <c r="O1228" s="42">
        <v>11728.584000000003</v>
      </c>
      <c r="P1228" s="33"/>
      <c r="Q1228" s="100"/>
      <c r="R1228" s="100"/>
    </row>
    <row r="1229" spans="1:18" s="17" customFormat="1" ht="18.75" customHeight="1" x14ac:dyDescent="0.25">
      <c r="A1229" s="25" t="s">
        <v>2062</v>
      </c>
      <c r="B1229" s="25" t="s">
        <v>2063</v>
      </c>
      <c r="C1229" s="26">
        <v>29081</v>
      </c>
      <c r="D1229" s="27">
        <v>15995</v>
      </c>
      <c r="E1229" s="28">
        <f t="shared" si="58"/>
        <v>0.55001547402083839</v>
      </c>
      <c r="F1229" s="29">
        <v>0.02</v>
      </c>
      <c r="G1229" s="30">
        <v>29663</v>
      </c>
      <c r="H1229" s="31">
        <f t="shared" si="59"/>
        <v>16315.109005880129</v>
      </c>
      <c r="I1229" s="31">
        <f t="shared" si="60"/>
        <v>34228</v>
      </c>
      <c r="J1229" s="29">
        <v>0.03</v>
      </c>
      <c r="K1229" s="32">
        <v>30553</v>
      </c>
      <c r="L1229" s="32">
        <v>16805</v>
      </c>
      <c r="M1229" s="32">
        <v>35255</v>
      </c>
      <c r="N1229" s="32">
        <v>34219.360000000001</v>
      </c>
      <c r="O1229" s="32">
        <v>15398.712000000001</v>
      </c>
      <c r="P1229" s="33"/>
      <c r="Q1229" s="100"/>
      <c r="R1229" s="100"/>
    </row>
    <row r="1230" spans="1:18" s="17" customFormat="1" ht="18.75" customHeight="1" x14ac:dyDescent="0.25">
      <c r="A1230" s="44" t="s">
        <v>2064</v>
      </c>
      <c r="B1230" s="44" t="s">
        <v>2065</v>
      </c>
      <c r="C1230" s="36">
        <v>38017</v>
      </c>
      <c r="D1230" s="37">
        <v>20910</v>
      </c>
      <c r="E1230" s="38">
        <f t="shared" si="58"/>
        <v>0.55001709761422524</v>
      </c>
      <c r="F1230" s="39">
        <v>0.02</v>
      </c>
      <c r="G1230" s="40">
        <v>38777</v>
      </c>
      <c r="H1230" s="41">
        <f t="shared" si="59"/>
        <v>21328.012994186811</v>
      </c>
      <c r="I1230" s="41">
        <f t="shared" si="60"/>
        <v>43342</v>
      </c>
      <c r="J1230" s="39">
        <v>0.03</v>
      </c>
      <c r="K1230" s="42">
        <v>39940</v>
      </c>
      <c r="L1230" s="42">
        <v>21968</v>
      </c>
      <c r="M1230" s="42">
        <v>44642</v>
      </c>
      <c r="N1230" s="42">
        <v>44732.800000000003</v>
      </c>
      <c r="O1230" s="42">
        <v>20129.760000000002</v>
      </c>
      <c r="P1230" s="33"/>
      <c r="Q1230" s="100"/>
      <c r="R1230" s="100"/>
    </row>
    <row r="1231" spans="1:18" s="17" customFormat="1" ht="18.75" customHeight="1" x14ac:dyDescent="0.25">
      <c r="A1231" s="25" t="s">
        <v>2066</v>
      </c>
      <c r="B1231" s="25" t="s">
        <v>2067</v>
      </c>
      <c r="C1231" s="26">
        <v>21848</v>
      </c>
      <c r="D1231" s="27">
        <v>12017</v>
      </c>
      <c r="E1231" s="28">
        <f t="shared" si="58"/>
        <v>0.55002746246796042</v>
      </c>
      <c r="F1231" s="29">
        <v>0.02</v>
      </c>
      <c r="G1231" s="30">
        <v>22285</v>
      </c>
      <c r="H1231" s="31">
        <f t="shared" si="59"/>
        <v>12257.362001098498</v>
      </c>
      <c r="I1231" s="31">
        <f t="shared" si="60"/>
        <v>26850</v>
      </c>
      <c r="J1231" s="29">
        <v>0.03</v>
      </c>
      <c r="K1231" s="32">
        <v>22954</v>
      </c>
      <c r="L1231" s="32">
        <v>12625</v>
      </c>
      <c r="M1231" s="32">
        <v>27656</v>
      </c>
      <c r="N1231" s="32">
        <v>25708.480000000003</v>
      </c>
      <c r="O1231" s="32">
        <v>11568.816000000003</v>
      </c>
      <c r="P1231" s="33"/>
      <c r="Q1231" s="100"/>
      <c r="R1231" s="100"/>
    </row>
    <row r="1232" spans="1:18" s="17" customFormat="1" ht="18.75" customHeight="1" x14ac:dyDescent="0.25">
      <c r="A1232" s="44" t="s">
        <v>2068</v>
      </c>
      <c r="B1232" s="44" t="s">
        <v>2069</v>
      </c>
      <c r="C1232" s="36">
        <v>19041</v>
      </c>
      <c r="D1232" s="37">
        <v>10473</v>
      </c>
      <c r="E1232" s="38">
        <f t="shared" si="58"/>
        <v>0.55002363321254133</v>
      </c>
      <c r="F1232" s="39">
        <v>0.02</v>
      </c>
      <c r="G1232" s="40">
        <v>19422</v>
      </c>
      <c r="H1232" s="41">
        <f t="shared" si="59"/>
        <v>10682.559004253977</v>
      </c>
      <c r="I1232" s="41">
        <f t="shared" si="60"/>
        <v>23987</v>
      </c>
      <c r="J1232" s="39">
        <v>0.03</v>
      </c>
      <c r="K1232" s="42">
        <v>20005</v>
      </c>
      <c r="L1232" s="42">
        <v>11003</v>
      </c>
      <c r="M1232" s="42">
        <v>24707</v>
      </c>
      <c r="N1232" s="42">
        <v>22405.600000000002</v>
      </c>
      <c r="O1232" s="42">
        <v>10082.52</v>
      </c>
      <c r="P1232" s="33"/>
      <c r="Q1232" s="100"/>
      <c r="R1232" s="100"/>
    </row>
    <row r="1233" spans="1:21" s="17" customFormat="1" ht="18.75" customHeight="1" x14ac:dyDescent="0.25">
      <c r="A1233" s="84" t="s">
        <v>2070</v>
      </c>
      <c r="B1233" s="51"/>
      <c r="C1233" s="51"/>
      <c r="D1233" s="20"/>
      <c r="E1233" s="20"/>
      <c r="F1233" s="20"/>
      <c r="G1233" s="20">
        <v>0</v>
      </c>
      <c r="H1233" s="20"/>
      <c r="I1233" s="20"/>
      <c r="J1233" s="20"/>
      <c r="K1233" s="20"/>
      <c r="L1233" s="20"/>
      <c r="M1233" s="23"/>
      <c r="N1233" s="23"/>
      <c r="O1233" s="23"/>
      <c r="Q1233" s="100"/>
      <c r="R1233" s="100"/>
    </row>
    <row r="1234" spans="1:21" s="17" customFormat="1" ht="18.75" customHeight="1" x14ac:dyDescent="0.25">
      <c r="A1234" s="25" t="s">
        <v>2071</v>
      </c>
      <c r="B1234" s="25" t="s">
        <v>2072</v>
      </c>
      <c r="C1234" s="26"/>
      <c r="D1234" s="27"/>
      <c r="E1234" s="28"/>
      <c r="F1234" s="29"/>
      <c r="G1234" s="30"/>
      <c r="H1234" s="31"/>
      <c r="I1234" s="31"/>
      <c r="J1234" s="29"/>
      <c r="K1234" s="32"/>
      <c r="L1234" s="32"/>
      <c r="M1234" s="32"/>
      <c r="N1234" s="32">
        <v>36937.600000000006</v>
      </c>
      <c r="O1234" s="32">
        <v>16621.920000000002</v>
      </c>
      <c r="P1234" s="33"/>
      <c r="Q1234" s="100"/>
      <c r="R1234" s="100"/>
      <c r="S1234" s="100"/>
      <c r="T1234" s="100"/>
      <c r="U1234" s="100"/>
    </row>
    <row r="1235" spans="1:21" s="17" customFormat="1" ht="18.75" customHeight="1" x14ac:dyDescent="0.25">
      <c r="A1235" s="44" t="s">
        <v>2073</v>
      </c>
      <c r="B1235" s="44" t="s">
        <v>2074</v>
      </c>
      <c r="C1235" s="36"/>
      <c r="D1235" s="37"/>
      <c r="E1235" s="38"/>
      <c r="F1235" s="39"/>
      <c r="G1235" s="40"/>
      <c r="H1235" s="41"/>
      <c r="I1235" s="41"/>
      <c r="J1235" s="39"/>
      <c r="K1235" s="42"/>
      <c r="L1235" s="42"/>
      <c r="M1235" s="42"/>
      <c r="N1235" s="42">
        <v>50081.920000000006</v>
      </c>
      <c r="O1235" s="42">
        <v>22536.864000000001</v>
      </c>
      <c r="P1235" s="33"/>
      <c r="Q1235" s="100"/>
      <c r="R1235" s="100"/>
      <c r="S1235" s="100"/>
      <c r="T1235" s="100"/>
      <c r="U1235" s="100"/>
    </row>
    <row r="1236" spans="1:21" s="17" customFormat="1" ht="18.75" customHeight="1" x14ac:dyDescent="0.25">
      <c r="A1236" s="25" t="s">
        <v>2075</v>
      </c>
      <c r="B1236" s="25" t="s">
        <v>2076</v>
      </c>
      <c r="C1236" s="26"/>
      <c r="D1236" s="27"/>
      <c r="E1236" s="28"/>
      <c r="F1236" s="29"/>
      <c r="G1236" s="30"/>
      <c r="H1236" s="31"/>
      <c r="I1236" s="31"/>
      <c r="J1236" s="29"/>
      <c r="K1236" s="32"/>
      <c r="L1236" s="32"/>
      <c r="M1236" s="32"/>
      <c r="N1236" s="32">
        <v>26230.400000000001</v>
      </c>
      <c r="O1236" s="32">
        <v>11803.68</v>
      </c>
      <c r="P1236" s="33"/>
      <c r="Q1236" s="100"/>
      <c r="R1236" s="100"/>
      <c r="S1236" s="100"/>
      <c r="T1236" s="100"/>
      <c r="U1236" s="100"/>
    </row>
    <row r="1237" spans="1:21" s="17" customFormat="1" ht="18.75" customHeight="1" x14ac:dyDescent="0.25">
      <c r="A1237" s="44" t="s">
        <v>2077</v>
      </c>
      <c r="B1237" s="44" t="s">
        <v>2078</v>
      </c>
      <c r="C1237" s="36"/>
      <c r="D1237" s="37"/>
      <c r="E1237" s="38"/>
      <c r="F1237" s="39"/>
      <c r="G1237" s="40"/>
      <c r="H1237" s="41"/>
      <c r="I1237" s="41"/>
      <c r="J1237" s="39"/>
      <c r="K1237" s="42"/>
      <c r="L1237" s="42"/>
      <c r="M1237" s="42"/>
      <c r="N1237" s="42">
        <v>22243.200000000001</v>
      </c>
      <c r="O1237" s="42">
        <v>10009.44</v>
      </c>
      <c r="P1237" s="33"/>
      <c r="Q1237" s="100"/>
      <c r="R1237" s="100"/>
      <c r="S1237" s="100"/>
      <c r="T1237" s="100"/>
      <c r="U1237" s="100"/>
    </row>
    <row r="1238" spans="1:21" s="17" customFormat="1" ht="18.75" customHeight="1" x14ac:dyDescent="0.25">
      <c r="A1238" s="25" t="s">
        <v>2079</v>
      </c>
      <c r="B1238" s="25" t="s">
        <v>2080</v>
      </c>
      <c r="C1238" s="26"/>
      <c r="D1238" s="27"/>
      <c r="E1238" s="28"/>
      <c r="F1238" s="29"/>
      <c r="G1238" s="30"/>
      <c r="H1238" s="31"/>
      <c r="I1238" s="31"/>
      <c r="J1238" s="29"/>
      <c r="K1238" s="32"/>
      <c r="L1238" s="32"/>
      <c r="M1238" s="32"/>
      <c r="N1238" s="32">
        <v>38500.000000000007</v>
      </c>
      <c r="O1238" s="32">
        <v>17325.000000000004</v>
      </c>
      <c r="P1238" s="33"/>
      <c r="Q1238" s="100"/>
      <c r="R1238" s="100"/>
      <c r="S1238" s="100"/>
      <c r="T1238" s="100"/>
      <c r="U1238" s="100"/>
    </row>
    <row r="1239" spans="1:21" s="17" customFormat="1" ht="18.75" customHeight="1" x14ac:dyDescent="0.25">
      <c r="A1239" s="44" t="s">
        <v>2081</v>
      </c>
      <c r="B1239" s="44" t="s">
        <v>2082</v>
      </c>
      <c r="C1239" s="36"/>
      <c r="D1239" s="37"/>
      <c r="E1239" s="38"/>
      <c r="F1239" s="39"/>
      <c r="G1239" s="40"/>
      <c r="H1239" s="41"/>
      <c r="I1239" s="41"/>
      <c r="J1239" s="39"/>
      <c r="K1239" s="42"/>
      <c r="L1239" s="42"/>
      <c r="M1239" s="42"/>
      <c r="N1239" s="42">
        <v>51778.720000000008</v>
      </c>
      <c r="O1239" s="42">
        <v>23300.424000000003</v>
      </c>
      <c r="P1239" s="33"/>
      <c r="Q1239" s="100"/>
      <c r="R1239" s="100"/>
      <c r="S1239" s="100"/>
      <c r="T1239" s="100"/>
      <c r="U1239" s="100"/>
    </row>
    <row r="1240" spans="1:21" s="17" customFormat="1" ht="18.75" customHeight="1" x14ac:dyDescent="0.25">
      <c r="A1240" s="25" t="s">
        <v>2083</v>
      </c>
      <c r="B1240" s="25" t="s">
        <v>2084</v>
      </c>
      <c r="C1240" s="26"/>
      <c r="D1240" s="27"/>
      <c r="E1240" s="28"/>
      <c r="F1240" s="29"/>
      <c r="G1240" s="30"/>
      <c r="H1240" s="31"/>
      <c r="I1240" s="31"/>
      <c r="J1240" s="29"/>
      <c r="K1240" s="32"/>
      <c r="L1240" s="32"/>
      <c r="M1240" s="32"/>
      <c r="N1240" s="32">
        <v>27926.080000000002</v>
      </c>
      <c r="O1240" s="32">
        <v>12566.736000000001</v>
      </c>
      <c r="P1240" s="33"/>
      <c r="Q1240" s="100"/>
      <c r="R1240" s="100"/>
      <c r="S1240" s="100"/>
      <c r="T1240" s="100"/>
      <c r="U1240" s="100"/>
    </row>
    <row r="1241" spans="1:21" s="17" customFormat="1" ht="18.75" customHeight="1" x14ac:dyDescent="0.25">
      <c r="A1241" s="44" t="s">
        <v>2085</v>
      </c>
      <c r="B1241" s="44" t="s">
        <v>2086</v>
      </c>
      <c r="C1241" s="36"/>
      <c r="D1241" s="37"/>
      <c r="E1241" s="38"/>
      <c r="F1241" s="39"/>
      <c r="G1241" s="40"/>
      <c r="H1241" s="41"/>
      <c r="I1241" s="41"/>
      <c r="J1241" s="39"/>
      <c r="K1241" s="42"/>
      <c r="L1241" s="42"/>
      <c r="M1241" s="42"/>
      <c r="N1241" s="42">
        <v>23950.080000000002</v>
      </c>
      <c r="O1241" s="42">
        <v>10777.536000000002</v>
      </c>
      <c r="P1241" s="33"/>
      <c r="Q1241" s="100"/>
      <c r="R1241" s="100"/>
      <c r="S1241" s="100"/>
      <c r="T1241" s="100"/>
      <c r="U1241" s="100"/>
    </row>
    <row r="1242" spans="1:21" s="17" customFormat="1" ht="18.75" customHeight="1" x14ac:dyDescent="0.25">
      <c r="A1242" s="25" t="s">
        <v>2087</v>
      </c>
      <c r="B1242" s="25" t="s">
        <v>2088</v>
      </c>
      <c r="C1242" s="26"/>
      <c r="D1242" s="27"/>
      <c r="E1242" s="28"/>
      <c r="F1242" s="29"/>
      <c r="G1242" s="30"/>
      <c r="H1242" s="31"/>
      <c r="I1242" s="31"/>
      <c r="J1242" s="29"/>
      <c r="K1242" s="32"/>
      <c r="L1242" s="32"/>
      <c r="M1242" s="32"/>
      <c r="N1242" s="32">
        <v>38113.600000000006</v>
      </c>
      <c r="O1242" s="32">
        <v>17151.120000000003</v>
      </c>
      <c r="P1242" s="33"/>
      <c r="Q1242" s="100"/>
      <c r="R1242" s="100"/>
      <c r="S1242" s="100"/>
      <c r="T1242" s="100"/>
      <c r="U1242" s="100"/>
    </row>
    <row r="1243" spans="1:21" s="17" customFormat="1" ht="18.75" customHeight="1" x14ac:dyDescent="0.25">
      <c r="A1243" s="44" t="s">
        <v>2089</v>
      </c>
      <c r="B1243" s="44" t="s">
        <v>2090</v>
      </c>
      <c r="C1243" s="36"/>
      <c r="D1243" s="37"/>
      <c r="E1243" s="38"/>
      <c r="F1243" s="39"/>
      <c r="G1243" s="40"/>
      <c r="H1243" s="41"/>
      <c r="I1243" s="41"/>
      <c r="J1243" s="39"/>
      <c r="K1243" s="42"/>
      <c r="L1243" s="42"/>
      <c r="M1243" s="42"/>
      <c r="N1243" s="42">
        <v>51268.000000000007</v>
      </c>
      <c r="O1243" s="42">
        <v>23070.600000000002</v>
      </c>
      <c r="P1243" s="33"/>
      <c r="Q1243" s="100"/>
      <c r="R1243" s="100"/>
      <c r="S1243" s="100"/>
      <c r="T1243" s="100"/>
      <c r="U1243" s="100"/>
    </row>
    <row r="1244" spans="1:21" s="17" customFormat="1" ht="18.75" customHeight="1" x14ac:dyDescent="0.25">
      <c r="A1244" s="25" t="s">
        <v>2091</v>
      </c>
      <c r="B1244" s="25" t="s">
        <v>2092</v>
      </c>
      <c r="C1244" s="26"/>
      <c r="D1244" s="27"/>
      <c r="E1244" s="28"/>
      <c r="F1244" s="29"/>
      <c r="G1244" s="30"/>
      <c r="H1244" s="31"/>
      <c r="I1244" s="31"/>
      <c r="J1244" s="29"/>
      <c r="K1244" s="32"/>
      <c r="L1244" s="32"/>
      <c r="M1244" s="32"/>
      <c r="N1244" s="32">
        <v>27488.160000000003</v>
      </c>
      <c r="O1244" s="32">
        <v>12369.672000000002</v>
      </c>
      <c r="P1244" s="33"/>
      <c r="Q1244" s="100"/>
      <c r="R1244" s="100"/>
      <c r="S1244" s="100"/>
      <c r="T1244" s="100"/>
      <c r="U1244" s="100"/>
    </row>
    <row r="1245" spans="1:21" s="17" customFormat="1" ht="18.75" customHeight="1" x14ac:dyDescent="0.25">
      <c r="A1245" s="44" t="s">
        <v>2093</v>
      </c>
      <c r="B1245" s="44" t="s">
        <v>2094</v>
      </c>
      <c r="C1245" s="36"/>
      <c r="D1245" s="37"/>
      <c r="E1245" s="38"/>
      <c r="F1245" s="39"/>
      <c r="G1245" s="40"/>
      <c r="H1245" s="41"/>
      <c r="I1245" s="41"/>
      <c r="J1245" s="39"/>
      <c r="K1245" s="42"/>
      <c r="L1245" s="42"/>
      <c r="M1245" s="42"/>
      <c r="N1245" s="42">
        <v>23350.880000000001</v>
      </c>
      <c r="O1245" s="42">
        <v>10507.896000000001</v>
      </c>
      <c r="P1245" s="33"/>
      <c r="Q1245" s="100"/>
      <c r="R1245" s="100"/>
      <c r="S1245" s="100"/>
      <c r="T1245" s="100"/>
      <c r="U1245" s="100"/>
    </row>
    <row r="1246" spans="1:21" s="17" customFormat="1" ht="18.75" customHeight="1" x14ac:dyDescent="0.25">
      <c r="A1246" s="25" t="s">
        <v>2095</v>
      </c>
      <c r="B1246" s="25" t="s">
        <v>2096</v>
      </c>
      <c r="C1246" s="26"/>
      <c r="D1246" s="27"/>
      <c r="E1246" s="28"/>
      <c r="F1246" s="29"/>
      <c r="G1246" s="30"/>
      <c r="H1246" s="31"/>
      <c r="I1246" s="31"/>
      <c r="J1246" s="29"/>
      <c r="K1246" s="32"/>
      <c r="L1246" s="32"/>
      <c r="M1246" s="32"/>
      <c r="N1246" s="32">
        <v>42773.920000000006</v>
      </c>
      <c r="O1246" s="32">
        <v>19248.264000000003</v>
      </c>
      <c r="P1246" s="33"/>
      <c r="Q1246" s="100"/>
      <c r="R1246" s="100"/>
      <c r="S1246" s="100"/>
      <c r="T1246" s="100"/>
      <c r="U1246" s="100"/>
    </row>
    <row r="1247" spans="1:21" s="17" customFormat="1" ht="18.75" customHeight="1" x14ac:dyDescent="0.25">
      <c r="A1247" s="44" t="s">
        <v>2097</v>
      </c>
      <c r="B1247" s="44" t="s">
        <v>2098</v>
      </c>
      <c r="C1247" s="36"/>
      <c r="D1247" s="37"/>
      <c r="E1247" s="38"/>
      <c r="F1247" s="39"/>
      <c r="G1247" s="40"/>
      <c r="H1247" s="41"/>
      <c r="I1247" s="41"/>
      <c r="J1247" s="39"/>
      <c r="K1247" s="42"/>
      <c r="L1247" s="42"/>
      <c r="M1247" s="42"/>
      <c r="N1247" s="42">
        <v>55916.000000000007</v>
      </c>
      <c r="O1247" s="42">
        <v>25162.200000000004</v>
      </c>
      <c r="P1247" s="33"/>
      <c r="Q1247" s="100"/>
      <c r="R1247" s="100"/>
      <c r="S1247" s="100"/>
      <c r="T1247" s="100"/>
      <c r="U1247" s="100"/>
    </row>
    <row r="1248" spans="1:21" s="17" customFormat="1" ht="18.75" customHeight="1" x14ac:dyDescent="0.25">
      <c r="A1248" s="25" t="s">
        <v>2099</v>
      </c>
      <c r="B1248" s="25" t="s">
        <v>2100</v>
      </c>
      <c r="C1248" s="26"/>
      <c r="D1248" s="27"/>
      <c r="E1248" s="28"/>
      <c r="F1248" s="29"/>
      <c r="G1248" s="30"/>
      <c r="H1248" s="31"/>
      <c r="I1248" s="31"/>
      <c r="J1248" s="29"/>
      <c r="K1248" s="32"/>
      <c r="L1248" s="32"/>
      <c r="M1248" s="32"/>
      <c r="N1248" s="32">
        <v>32136.160000000003</v>
      </c>
      <c r="O1248" s="32">
        <v>14461.272000000003</v>
      </c>
      <c r="P1248" s="33"/>
      <c r="Q1248" s="100"/>
      <c r="R1248" s="100"/>
      <c r="S1248" s="100"/>
      <c r="T1248" s="100"/>
      <c r="U1248" s="100"/>
    </row>
    <row r="1249" spans="1:21" s="17" customFormat="1" ht="18.75" customHeight="1" x14ac:dyDescent="0.25">
      <c r="A1249" s="44" t="s">
        <v>2101</v>
      </c>
      <c r="B1249" s="44" t="s">
        <v>2102</v>
      </c>
      <c r="C1249" s="36"/>
      <c r="D1249" s="37"/>
      <c r="E1249" s="38"/>
      <c r="F1249" s="39"/>
      <c r="G1249" s="40"/>
      <c r="H1249" s="41"/>
      <c r="I1249" s="41"/>
      <c r="J1249" s="39"/>
      <c r="K1249" s="42"/>
      <c r="L1249" s="42"/>
      <c r="M1249" s="42"/>
      <c r="N1249" s="42">
        <v>28006.720000000001</v>
      </c>
      <c r="O1249" s="42">
        <v>12603.024000000001</v>
      </c>
      <c r="P1249" s="33"/>
      <c r="Q1249" s="100"/>
      <c r="R1249" s="100"/>
      <c r="S1249" s="100"/>
      <c r="T1249" s="100"/>
      <c r="U1249" s="100"/>
    </row>
    <row r="1250" spans="1:21" s="17" customFormat="1" ht="18.75" customHeight="1" x14ac:dyDescent="0.25">
      <c r="A1250" s="84" t="s">
        <v>2103</v>
      </c>
      <c r="B1250" s="51"/>
      <c r="C1250" s="51"/>
      <c r="D1250" s="20"/>
      <c r="E1250" s="20"/>
      <c r="F1250" s="20"/>
      <c r="G1250" s="20">
        <v>0</v>
      </c>
      <c r="H1250" s="20"/>
      <c r="I1250" s="20"/>
      <c r="J1250" s="20"/>
      <c r="K1250" s="20"/>
      <c r="L1250" s="20"/>
      <c r="M1250" s="23"/>
      <c r="N1250" s="20"/>
      <c r="O1250" s="84"/>
      <c r="Q1250" s="100"/>
      <c r="R1250" s="100"/>
      <c r="S1250" s="100"/>
      <c r="T1250" s="100"/>
      <c r="U1250" s="100"/>
    </row>
    <row r="1251" spans="1:21" s="17" customFormat="1" ht="18.75" customHeight="1" x14ac:dyDescent="0.25">
      <c r="A1251" s="169" t="s">
        <v>386</v>
      </c>
      <c r="B1251" s="86" t="s">
        <v>2104</v>
      </c>
      <c r="C1251" s="26">
        <v>404</v>
      </c>
      <c r="D1251" s="27">
        <v>223</v>
      </c>
      <c r="E1251" s="28">
        <f t="shared" si="58"/>
        <v>0.55198019801980203</v>
      </c>
      <c r="F1251" s="29">
        <v>0.03</v>
      </c>
      <c r="G1251" s="30">
        <v>416</v>
      </c>
      <c r="H1251" s="31">
        <f t="shared" si="59"/>
        <v>229.62376237623764</v>
      </c>
      <c r="I1251" s="31"/>
      <c r="J1251" s="29">
        <v>0.03</v>
      </c>
      <c r="K1251" s="32">
        <v>428</v>
      </c>
      <c r="L1251" s="32">
        <v>236</v>
      </c>
      <c r="M1251" s="24"/>
      <c r="N1251" s="32">
        <v>462.24</v>
      </c>
      <c r="O1251" s="32">
        <v>208.00800000000001</v>
      </c>
      <c r="Q1251" s="100"/>
      <c r="R1251" s="100"/>
      <c r="S1251" s="100"/>
      <c r="T1251" s="100"/>
      <c r="U1251" s="100"/>
    </row>
    <row r="1252" spans="1:21" s="17" customFormat="1" ht="18.75" customHeight="1" x14ac:dyDescent="0.25">
      <c r="A1252" s="168" t="s">
        <v>379</v>
      </c>
      <c r="B1252" s="87" t="s">
        <v>380</v>
      </c>
      <c r="C1252" s="36">
        <v>932</v>
      </c>
      <c r="D1252" s="37">
        <v>513</v>
      </c>
      <c r="E1252" s="38">
        <f t="shared" si="58"/>
        <v>0.55042918454935619</v>
      </c>
      <c r="F1252" s="39">
        <v>0.03</v>
      </c>
      <c r="G1252" s="40">
        <v>960</v>
      </c>
      <c r="H1252" s="41">
        <f t="shared" si="59"/>
        <v>528.41201716738192</v>
      </c>
      <c r="I1252" s="41"/>
      <c r="J1252" s="39">
        <v>0.03</v>
      </c>
      <c r="K1252" s="42">
        <v>989</v>
      </c>
      <c r="L1252" s="42">
        <v>544</v>
      </c>
      <c r="M1252" s="43"/>
      <c r="N1252" s="42">
        <v>1068.1200000000001</v>
      </c>
      <c r="O1252" s="42">
        <v>480.65400000000005</v>
      </c>
      <c r="Q1252" s="100"/>
      <c r="R1252" s="100"/>
      <c r="S1252" s="100"/>
      <c r="T1252" s="100"/>
      <c r="U1252" s="100"/>
    </row>
    <row r="1253" spans="1:21" s="17" customFormat="1" ht="18.75" customHeight="1" x14ac:dyDescent="0.25">
      <c r="A1253" s="24" t="s">
        <v>2105</v>
      </c>
      <c r="B1253" s="25" t="s">
        <v>2106</v>
      </c>
      <c r="C1253" s="26">
        <v>4432</v>
      </c>
      <c r="D1253" s="27">
        <v>2438</v>
      </c>
      <c r="E1253" s="28">
        <f t="shared" si="58"/>
        <v>0.55009025270758127</v>
      </c>
      <c r="F1253" s="29">
        <v>0.03</v>
      </c>
      <c r="G1253" s="30">
        <v>4565</v>
      </c>
      <c r="H1253" s="31">
        <f t="shared" si="59"/>
        <v>2511.1620036101085</v>
      </c>
      <c r="I1253" s="31"/>
      <c r="J1253" s="29">
        <v>0.03</v>
      </c>
      <c r="K1253" s="32">
        <v>4702</v>
      </c>
      <c r="L1253" s="32">
        <v>2587</v>
      </c>
      <c r="M1253" s="24"/>
      <c r="N1253" s="32">
        <v>5078.1600000000008</v>
      </c>
      <c r="O1253" s="32">
        <v>2285.1720000000005</v>
      </c>
      <c r="Q1253" s="100"/>
      <c r="R1253" s="100"/>
      <c r="S1253" s="100"/>
      <c r="T1253" s="100"/>
      <c r="U1253" s="100"/>
    </row>
    <row r="1254" spans="1:21" s="17" customFormat="1" ht="18.75" customHeight="1" x14ac:dyDescent="0.25">
      <c r="A1254" s="84" t="s">
        <v>2107</v>
      </c>
      <c r="B1254" s="51"/>
      <c r="C1254" s="51"/>
      <c r="D1254" s="20"/>
      <c r="E1254" s="20"/>
      <c r="F1254" s="20"/>
      <c r="G1254" s="20">
        <v>0</v>
      </c>
      <c r="H1254" s="20"/>
      <c r="I1254" s="20"/>
      <c r="J1254" s="20"/>
      <c r="K1254" s="20"/>
      <c r="L1254" s="20"/>
      <c r="M1254" s="23"/>
      <c r="N1254" s="20"/>
      <c r="O1254" s="84"/>
      <c r="Q1254" s="100"/>
      <c r="R1254" s="100"/>
    </row>
    <row r="1255" spans="1:21" s="17" customFormat="1" ht="18.75" customHeight="1" x14ac:dyDescent="0.25">
      <c r="A1255" s="43" t="s">
        <v>2108</v>
      </c>
      <c r="B1255" s="44" t="s">
        <v>2109</v>
      </c>
      <c r="C1255" s="36">
        <v>11358</v>
      </c>
      <c r="D1255" s="37">
        <v>6247</v>
      </c>
      <c r="E1255" s="38">
        <f t="shared" si="58"/>
        <v>0.55000880436696598</v>
      </c>
      <c r="F1255" s="39">
        <v>1.4999999999999999E-2</v>
      </c>
      <c r="G1255" s="40">
        <v>11528</v>
      </c>
      <c r="H1255" s="41">
        <f t="shared" si="59"/>
        <v>6340.501496742384</v>
      </c>
      <c r="I1255" s="41"/>
      <c r="J1255" s="39">
        <v>0.03</v>
      </c>
      <c r="K1255" s="42">
        <v>11874</v>
      </c>
      <c r="L1255" s="42">
        <v>6531</v>
      </c>
      <c r="M1255" s="43"/>
      <c r="N1255" s="42">
        <v>12823.92</v>
      </c>
      <c r="O1255" s="42">
        <v>5770.7640000000001</v>
      </c>
      <c r="Q1255" s="100"/>
      <c r="R1255" s="100"/>
    </row>
    <row r="1256" spans="1:21" s="17" customFormat="1" ht="18.75" customHeight="1" x14ac:dyDescent="0.25">
      <c r="A1256" s="24" t="s">
        <v>2110</v>
      </c>
      <c r="B1256" s="25" t="s">
        <v>512</v>
      </c>
      <c r="C1256" s="26">
        <v>12573</v>
      </c>
      <c r="D1256" s="27">
        <v>6916</v>
      </c>
      <c r="E1256" s="28">
        <f t="shared" si="58"/>
        <v>0.5500676051857154</v>
      </c>
      <c r="F1256" s="29">
        <v>1.4999999999999999E-2</v>
      </c>
      <c r="G1256" s="30">
        <v>12762</v>
      </c>
      <c r="H1256" s="31">
        <f t="shared" si="59"/>
        <v>7019.9627773801003</v>
      </c>
      <c r="I1256" s="31"/>
      <c r="J1256" s="29">
        <v>0.03</v>
      </c>
      <c r="K1256" s="32">
        <v>13145</v>
      </c>
      <c r="L1256" s="32">
        <v>7231</v>
      </c>
      <c r="M1256" s="24"/>
      <c r="N1256" s="32">
        <v>14196.6</v>
      </c>
      <c r="O1256" s="32">
        <v>6388.47</v>
      </c>
      <c r="Q1256" s="100"/>
      <c r="R1256" s="100"/>
    </row>
    <row r="1257" spans="1:21" s="17" customFormat="1" ht="18.75" customHeight="1" x14ac:dyDescent="0.25">
      <c r="A1257" s="84" t="s">
        <v>2111</v>
      </c>
      <c r="B1257" s="51"/>
      <c r="C1257" s="51"/>
      <c r="D1257" s="20"/>
      <c r="E1257" s="20"/>
      <c r="F1257" s="20"/>
      <c r="G1257" s="20">
        <v>0</v>
      </c>
      <c r="H1257" s="20"/>
      <c r="I1257" s="20"/>
      <c r="J1257" s="20"/>
      <c r="K1257" s="20"/>
      <c r="L1257" s="20"/>
      <c r="M1257" s="23"/>
      <c r="N1257" s="20"/>
      <c r="O1257" s="84"/>
      <c r="Q1257" s="100"/>
      <c r="R1257" s="100"/>
    </row>
    <row r="1258" spans="1:21" s="17" customFormat="1" ht="18.75" customHeight="1" x14ac:dyDescent="0.25">
      <c r="A1258" s="63" t="s">
        <v>514</v>
      </c>
      <c r="B1258" s="44" t="s">
        <v>2112</v>
      </c>
      <c r="C1258" s="36">
        <v>615</v>
      </c>
      <c r="D1258" s="37">
        <v>339</v>
      </c>
      <c r="E1258" s="38">
        <f t="shared" si="58"/>
        <v>0.551219512195122</v>
      </c>
      <c r="F1258" s="39">
        <v>0.03</v>
      </c>
      <c r="G1258" s="40">
        <v>633</v>
      </c>
      <c r="H1258" s="41">
        <f t="shared" si="59"/>
        <v>348.92195121951221</v>
      </c>
      <c r="I1258" s="41"/>
      <c r="J1258" s="39">
        <v>0.03</v>
      </c>
      <c r="K1258" s="42">
        <v>652</v>
      </c>
      <c r="L1258" s="42">
        <v>359</v>
      </c>
      <c r="M1258" s="43"/>
      <c r="N1258" s="42">
        <v>704.16000000000008</v>
      </c>
      <c r="O1258" s="42">
        <v>316.87200000000007</v>
      </c>
      <c r="Q1258" s="100"/>
      <c r="R1258" s="100"/>
    </row>
    <row r="1259" spans="1:21" s="17" customFormat="1" ht="18.75" customHeight="1" x14ac:dyDescent="0.25">
      <c r="A1259" s="24" t="s">
        <v>516</v>
      </c>
      <c r="B1259" s="25" t="s">
        <v>517</v>
      </c>
      <c r="C1259" s="26">
        <v>509</v>
      </c>
      <c r="D1259" s="27">
        <v>280</v>
      </c>
      <c r="E1259" s="28">
        <f t="shared" si="58"/>
        <v>0.55009823182711204</v>
      </c>
      <c r="F1259" s="29">
        <v>0.03</v>
      </c>
      <c r="G1259" s="30">
        <v>524</v>
      </c>
      <c r="H1259" s="31">
        <f t="shared" si="59"/>
        <v>288.25147347740671</v>
      </c>
      <c r="I1259" s="31"/>
      <c r="J1259" s="29">
        <v>0.03</v>
      </c>
      <c r="K1259" s="32">
        <v>540</v>
      </c>
      <c r="L1259" s="32">
        <v>297</v>
      </c>
      <c r="M1259" s="24"/>
      <c r="N1259" s="32">
        <v>583.20000000000005</v>
      </c>
      <c r="O1259" s="32">
        <v>262.44000000000005</v>
      </c>
      <c r="Q1259" s="100"/>
      <c r="R1259" s="100"/>
    </row>
    <row r="1260" spans="1:21" s="17" customFormat="1" ht="18.75" customHeight="1" x14ac:dyDescent="0.25">
      <c r="A1260" s="63" t="s">
        <v>2113</v>
      </c>
      <c r="B1260" s="44" t="s">
        <v>519</v>
      </c>
      <c r="C1260" s="36">
        <v>752</v>
      </c>
      <c r="D1260" s="37">
        <v>414</v>
      </c>
      <c r="E1260" s="38">
        <f t="shared" si="58"/>
        <v>0.55053191489361697</v>
      </c>
      <c r="F1260" s="39">
        <v>0.03</v>
      </c>
      <c r="G1260" s="40">
        <v>775</v>
      </c>
      <c r="H1260" s="41">
        <f t="shared" si="59"/>
        <v>426.66223404255317</v>
      </c>
      <c r="I1260" s="41"/>
      <c r="J1260" s="39">
        <v>0.03</v>
      </c>
      <c r="K1260" s="42">
        <v>798</v>
      </c>
      <c r="L1260" s="42">
        <v>439</v>
      </c>
      <c r="M1260" s="43"/>
      <c r="N1260" s="42">
        <v>861.84</v>
      </c>
      <c r="O1260" s="42">
        <v>387.82800000000003</v>
      </c>
      <c r="Q1260" s="100"/>
      <c r="R1260" s="100"/>
    </row>
    <row r="1261" spans="1:21" s="17" customFormat="1" ht="18.75" customHeight="1" x14ac:dyDescent="0.25">
      <c r="A1261" s="84" t="s">
        <v>2114</v>
      </c>
      <c r="B1261" s="51"/>
      <c r="C1261" s="51"/>
      <c r="D1261" s="20"/>
      <c r="E1261" s="20"/>
      <c r="F1261" s="20"/>
      <c r="G1261" s="20">
        <v>0</v>
      </c>
      <c r="H1261" s="20"/>
      <c r="I1261" s="20"/>
      <c r="J1261" s="20"/>
      <c r="K1261" s="20"/>
      <c r="L1261" s="20"/>
      <c r="M1261" s="23"/>
      <c r="N1261" s="20"/>
      <c r="O1261" s="84"/>
      <c r="Q1261" s="100"/>
      <c r="R1261" s="100"/>
    </row>
    <row r="1262" spans="1:21" s="17" customFormat="1" ht="18.75" customHeight="1" x14ac:dyDescent="0.25">
      <c r="A1262" s="24" t="s">
        <v>2115</v>
      </c>
      <c r="B1262" s="25" t="s">
        <v>2116</v>
      </c>
      <c r="C1262" s="26">
        <v>14474</v>
      </c>
      <c r="D1262" s="27">
        <v>5693</v>
      </c>
      <c r="E1262" s="28">
        <f t="shared" si="58"/>
        <v>0.39332596379715351</v>
      </c>
      <c r="F1262" s="24"/>
      <c r="G1262" s="30">
        <v>14474</v>
      </c>
      <c r="H1262" s="31">
        <f t="shared" si="59"/>
        <v>5693</v>
      </c>
      <c r="I1262" s="31">
        <f>+G1262+3003</f>
        <v>17477</v>
      </c>
      <c r="J1262" s="29"/>
      <c r="K1262" s="32">
        <v>14474</v>
      </c>
      <c r="L1262" s="32">
        <v>5693</v>
      </c>
      <c r="M1262" s="32">
        <v>17568</v>
      </c>
      <c r="N1262" s="32">
        <v>14474</v>
      </c>
      <c r="O1262" s="32">
        <v>5978</v>
      </c>
      <c r="P1262" s="33"/>
      <c r="Q1262" s="100"/>
      <c r="R1262" s="100"/>
    </row>
    <row r="1263" spans="1:21" s="17" customFormat="1" ht="18.75" customHeight="1" x14ac:dyDescent="0.25">
      <c r="A1263" s="43" t="s">
        <v>2117</v>
      </c>
      <c r="B1263" s="44" t="s">
        <v>2118</v>
      </c>
      <c r="C1263" s="36">
        <v>28949</v>
      </c>
      <c r="D1263" s="37">
        <v>11385</v>
      </c>
      <c r="E1263" s="38">
        <f t="shared" si="58"/>
        <v>0.39327783343120659</v>
      </c>
      <c r="F1263" s="43"/>
      <c r="G1263" s="40">
        <v>28949</v>
      </c>
      <c r="H1263" s="41">
        <f t="shared" si="59"/>
        <v>11385</v>
      </c>
      <c r="I1263" s="41">
        <f>+G1263+(3003*2)</f>
        <v>34955</v>
      </c>
      <c r="J1263" s="39"/>
      <c r="K1263" s="42">
        <v>28949</v>
      </c>
      <c r="L1263" s="42">
        <v>11385</v>
      </c>
      <c r="M1263" s="42">
        <v>35137</v>
      </c>
      <c r="N1263" s="42">
        <v>29702.160000000003</v>
      </c>
      <c r="O1263" s="42">
        <v>13365.972000000002</v>
      </c>
      <c r="P1263" s="33"/>
      <c r="Q1263" s="100"/>
      <c r="R1263" s="100"/>
    </row>
    <row r="1264" spans="1:21" s="17" customFormat="1" ht="18.75" customHeight="1" x14ac:dyDescent="0.25">
      <c r="A1264" s="24" t="s">
        <v>2119</v>
      </c>
      <c r="B1264" s="25" t="s">
        <v>2120</v>
      </c>
      <c r="C1264" s="26">
        <v>16083</v>
      </c>
      <c r="D1264" s="27">
        <v>6325</v>
      </c>
      <c r="E1264" s="28">
        <f t="shared" si="58"/>
        <v>0.39327239942796743</v>
      </c>
      <c r="F1264" s="24"/>
      <c r="G1264" s="30">
        <v>16083</v>
      </c>
      <c r="H1264" s="31">
        <f t="shared" si="59"/>
        <v>6325</v>
      </c>
      <c r="I1264" s="31">
        <f>+G1264+3003</f>
        <v>19086</v>
      </c>
      <c r="J1264" s="29"/>
      <c r="K1264" s="32">
        <v>16083</v>
      </c>
      <c r="L1264" s="32">
        <v>6325</v>
      </c>
      <c r="M1264" s="32">
        <v>19177</v>
      </c>
      <c r="N1264" s="32">
        <v>15584.58</v>
      </c>
      <c r="O1264" s="32">
        <v>7013.0609999999997</v>
      </c>
      <c r="P1264" s="33"/>
      <c r="Q1264" s="100"/>
      <c r="R1264" s="100"/>
    </row>
    <row r="1265" spans="1:18" s="17" customFormat="1" ht="18.75" customHeight="1" x14ac:dyDescent="0.25">
      <c r="A1265" s="43" t="s">
        <v>2121</v>
      </c>
      <c r="B1265" s="44" t="s">
        <v>2122</v>
      </c>
      <c r="C1265" s="36">
        <v>32165</v>
      </c>
      <c r="D1265" s="37">
        <v>12650</v>
      </c>
      <c r="E1265" s="38">
        <f t="shared" si="58"/>
        <v>0.39328462614643245</v>
      </c>
      <c r="F1265" s="43"/>
      <c r="G1265" s="40">
        <v>32165</v>
      </c>
      <c r="H1265" s="41">
        <f t="shared" si="59"/>
        <v>12650</v>
      </c>
      <c r="I1265" s="41">
        <f>+G1265+(3003*2)</f>
        <v>38171</v>
      </c>
      <c r="J1265" s="39"/>
      <c r="K1265" s="42">
        <v>32165</v>
      </c>
      <c r="L1265" s="42">
        <v>12650</v>
      </c>
      <c r="M1265" s="42">
        <v>38353</v>
      </c>
      <c r="N1265" s="42">
        <v>31168.14</v>
      </c>
      <c r="O1265" s="42">
        <v>14025.663</v>
      </c>
      <c r="P1265" s="33"/>
      <c r="Q1265" s="100"/>
      <c r="R1265" s="100"/>
    </row>
    <row r="1266" spans="1:18" s="17" customFormat="1" ht="18.75" customHeight="1" x14ac:dyDescent="0.25">
      <c r="A1266" s="84" t="s">
        <v>2123</v>
      </c>
      <c r="B1266" s="51"/>
      <c r="C1266" s="51"/>
      <c r="D1266" s="20"/>
      <c r="E1266" s="20"/>
      <c r="F1266" s="20"/>
      <c r="G1266" s="20">
        <v>0</v>
      </c>
      <c r="H1266" s="20"/>
      <c r="I1266" s="20"/>
      <c r="J1266" s="20"/>
      <c r="K1266" s="20"/>
      <c r="L1266" s="20"/>
      <c r="M1266" s="23"/>
      <c r="N1266" s="20"/>
      <c r="O1266" s="84"/>
      <c r="Q1266" s="100"/>
      <c r="R1266" s="100"/>
    </row>
    <row r="1267" spans="1:18" s="17" customFormat="1" ht="18.75" customHeight="1" x14ac:dyDescent="0.25">
      <c r="A1267" s="24" t="s">
        <v>1304</v>
      </c>
      <c r="B1267" s="25" t="s">
        <v>2124</v>
      </c>
      <c r="C1267" s="26">
        <v>3096</v>
      </c>
      <c r="D1267" s="27">
        <v>1703</v>
      </c>
      <c r="E1267" s="28">
        <f t="shared" si="58"/>
        <v>0.55006459948320419</v>
      </c>
      <c r="F1267" s="29">
        <v>0.03</v>
      </c>
      <c r="G1267" s="30">
        <v>3189</v>
      </c>
      <c r="H1267" s="31">
        <f t="shared" si="59"/>
        <v>1754.1560077519382</v>
      </c>
      <c r="I1267" s="31"/>
      <c r="J1267" s="29">
        <v>0.03</v>
      </c>
      <c r="K1267" s="32">
        <v>3285</v>
      </c>
      <c r="L1267" s="32">
        <v>1807</v>
      </c>
      <c r="M1267" s="24"/>
      <c r="N1267" s="32">
        <v>3547.8</v>
      </c>
      <c r="O1267" s="32">
        <v>1596.5100000000002</v>
      </c>
      <c r="Q1267" s="100"/>
      <c r="R1267" s="100"/>
    </row>
    <row r="1268" spans="1:18" s="17" customFormat="1" ht="18.75" customHeight="1" x14ac:dyDescent="0.25">
      <c r="A1268" s="79" t="s">
        <v>1306</v>
      </c>
      <c r="B1268" s="44" t="s">
        <v>2125</v>
      </c>
      <c r="C1268" s="36">
        <v>994</v>
      </c>
      <c r="D1268" s="37">
        <v>547</v>
      </c>
      <c r="E1268" s="38">
        <f t="shared" si="58"/>
        <v>0.55030181086519114</v>
      </c>
      <c r="F1268" s="39">
        <v>0.03</v>
      </c>
      <c r="G1268" s="40">
        <v>1024</v>
      </c>
      <c r="H1268" s="41">
        <f t="shared" si="59"/>
        <v>563.50905432595573</v>
      </c>
      <c r="I1268" s="41"/>
      <c r="J1268" s="39">
        <v>0.03</v>
      </c>
      <c r="K1268" s="42">
        <v>1055</v>
      </c>
      <c r="L1268" s="42">
        <v>581</v>
      </c>
      <c r="M1268" s="43"/>
      <c r="N1268" s="42">
        <v>1139.4000000000001</v>
      </c>
      <c r="O1268" s="42">
        <v>512.73</v>
      </c>
      <c r="Q1268" s="100"/>
      <c r="R1268" s="100"/>
    </row>
    <row r="1269" spans="1:18" s="17" customFormat="1" ht="18.75" customHeight="1" x14ac:dyDescent="0.25">
      <c r="A1269" s="24" t="s">
        <v>1308</v>
      </c>
      <c r="B1269" s="25" t="s">
        <v>2126</v>
      </c>
      <c r="C1269" s="26">
        <v>1906</v>
      </c>
      <c r="D1269" s="27">
        <v>1049</v>
      </c>
      <c r="E1269" s="28">
        <f t="shared" si="58"/>
        <v>0.55036726128016789</v>
      </c>
      <c r="F1269" s="29">
        <v>0.03</v>
      </c>
      <c r="G1269" s="30">
        <v>1963</v>
      </c>
      <c r="H1269" s="31">
        <f t="shared" si="59"/>
        <v>1080.3709338929696</v>
      </c>
      <c r="I1269" s="31"/>
      <c r="J1269" s="29">
        <v>0.03</v>
      </c>
      <c r="K1269" s="32">
        <v>2022</v>
      </c>
      <c r="L1269" s="32">
        <v>1113</v>
      </c>
      <c r="M1269" s="24"/>
      <c r="N1269" s="32">
        <v>2183.7600000000002</v>
      </c>
      <c r="O1269" s="32">
        <v>982.69200000000012</v>
      </c>
      <c r="Q1269" s="100"/>
      <c r="R1269" s="100"/>
    </row>
    <row r="1270" spans="1:18" s="17" customFormat="1" ht="18.75" customHeight="1" x14ac:dyDescent="0.25">
      <c r="A1270" s="63" t="s">
        <v>1310</v>
      </c>
      <c r="B1270" s="44" t="s">
        <v>2127</v>
      </c>
      <c r="C1270" s="36">
        <v>2325</v>
      </c>
      <c r="D1270" s="37">
        <v>1279</v>
      </c>
      <c r="E1270" s="38">
        <f t="shared" si="58"/>
        <v>0.55010752688172038</v>
      </c>
      <c r="F1270" s="39">
        <v>0.03</v>
      </c>
      <c r="G1270" s="40">
        <v>2395</v>
      </c>
      <c r="H1270" s="41">
        <f t="shared" si="59"/>
        <v>1317.5075268817202</v>
      </c>
      <c r="I1270" s="41"/>
      <c r="J1270" s="39">
        <v>0.03</v>
      </c>
      <c r="K1270" s="42">
        <v>2467</v>
      </c>
      <c r="L1270" s="42">
        <v>1357</v>
      </c>
      <c r="M1270" s="43"/>
      <c r="N1270" s="42">
        <v>2664.36</v>
      </c>
      <c r="O1270" s="42">
        <v>1198.962</v>
      </c>
      <c r="Q1270" s="100"/>
      <c r="R1270" s="100"/>
    </row>
    <row r="1271" spans="1:18" s="17" customFormat="1" ht="18.75" customHeight="1" x14ac:dyDescent="0.25">
      <c r="A1271" s="24" t="s">
        <v>1312</v>
      </c>
      <c r="B1271" s="25" t="s">
        <v>2128</v>
      </c>
      <c r="C1271" s="26">
        <v>1062</v>
      </c>
      <c r="D1271" s="27">
        <v>585</v>
      </c>
      <c r="E1271" s="28">
        <f t="shared" si="58"/>
        <v>0.55084745762711862</v>
      </c>
      <c r="F1271" s="29">
        <v>0.03</v>
      </c>
      <c r="G1271" s="30">
        <v>1094</v>
      </c>
      <c r="H1271" s="31">
        <f t="shared" si="59"/>
        <v>602.62711864406776</v>
      </c>
      <c r="I1271" s="31"/>
      <c r="J1271" s="29">
        <v>0.03</v>
      </c>
      <c r="K1271" s="32">
        <v>1127</v>
      </c>
      <c r="L1271" s="32">
        <v>621</v>
      </c>
      <c r="M1271" s="24"/>
      <c r="N1271" s="32">
        <v>1217.1600000000001</v>
      </c>
      <c r="O1271" s="32">
        <v>547.72200000000009</v>
      </c>
      <c r="Q1271" s="100"/>
      <c r="R1271" s="100"/>
    </row>
    <row r="1272" spans="1:18" s="17" customFormat="1" ht="18.75" customHeight="1" x14ac:dyDescent="0.25">
      <c r="A1272" s="63" t="s">
        <v>1314</v>
      </c>
      <c r="B1272" s="44" t="s">
        <v>2129</v>
      </c>
      <c r="C1272" s="36">
        <v>1271</v>
      </c>
      <c r="D1272" s="37">
        <v>700</v>
      </c>
      <c r="E1272" s="38">
        <f t="shared" si="58"/>
        <v>0.55074744295830058</v>
      </c>
      <c r="F1272" s="39">
        <v>0.03</v>
      </c>
      <c r="G1272" s="40">
        <v>1309</v>
      </c>
      <c r="H1272" s="41">
        <f t="shared" si="59"/>
        <v>720.92840283241549</v>
      </c>
      <c r="I1272" s="41"/>
      <c r="J1272" s="39">
        <v>0.03</v>
      </c>
      <c r="K1272" s="42">
        <v>1348</v>
      </c>
      <c r="L1272" s="42">
        <v>742</v>
      </c>
      <c r="M1272" s="43"/>
      <c r="N1272" s="42">
        <v>1455.8400000000001</v>
      </c>
      <c r="O1272" s="42">
        <v>655.12800000000004</v>
      </c>
      <c r="Q1272" s="100"/>
      <c r="R1272" s="100"/>
    </row>
    <row r="1273" spans="1:18" s="17" customFormat="1" ht="18.75" customHeight="1" x14ac:dyDescent="0.25">
      <c r="A1273" s="24" t="s">
        <v>1316</v>
      </c>
      <c r="B1273" s="25" t="s">
        <v>2130</v>
      </c>
      <c r="C1273" s="26">
        <v>404</v>
      </c>
      <c r="D1273" s="27">
        <v>223</v>
      </c>
      <c r="E1273" s="28">
        <f t="shared" si="58"/>
        <v>0.55198019801980203</v>
      </c>
      <c r="F1273" s="29">
        <v>0.03</v>
      </c>
      <c r="G1273" s="30">
        <v>416</v>
      </c>
      <c r="H1273" s="31">
        <f t="shared" si="59"/>
        <v>229.62376237623764</v>
      </c>
      <c r="I1273" s="31"/>
      <c r="J1273" s="29">
        <v>0.03</v>
      </c>
      <c r="K1273" s="32">
        <v>428</v>
      </c>
      <c r="L1273" s="32">
        <v>236</v>
      </c>
      <c r="M1273" s="24"/>
      <c r="N1273" s="32">
        <v>462.24</v>
      </c>
      <c r="O1273" s="32">
        <v>208.00800000000001</v>
      </c>
      <c r="Q1273" s="100"/>
      <c r="R1273" s="100"/>
    </row>
    <row r="1274" spans="1:18" s="17" customFormat="1" ht="18.75" customHeight="1" x14ac:dyDescent="0.25">
      <c r="A1274" s="63" t="s">
        <v>2131</v>
      </c>
      <c r="B1274" s="44" t="s">
        <v>2132</v>
      </c>
      <c r="C1274" s="36">
        <v>404</v>
      </c>
      <c r="D1274" s="54">
        <v>223</v>
      </c>
      <c r="E1274" s="38">
        <f t="shared" si="58"/>
        <v>0.55198019801980203</v>
      </c>
      <c r="F1274" s="39">
        <v>0.03</v>
      </c>
      <c r="G1274" s="40">
        <v>416</v>
      </c>
      <c r="H1274" s="41">
        <f t="shared" si="59"/>
        <v>229.62376237623764</v>
      </c>
      <c r="I1274" s="41"/>
      <c r="J1274" s="39">
        <v>0.03</v>
      </c>
      <c r="K1274" s="42">
        <v>428</v>
      </c>
      <c r="L1274" s="42">
        <v>236</v>
      </c>
      <c r="M1274" s="43"/>
      <c r="N1274" s="42">
        <v>462.24</v>
      </c>
      <c r="O1274" s="42">
        <v>208.00800000000001</v>
      </c>
      <c r="Q1274" s="100"/>
      <c r="R1274" s="100"/>
    </row>
    <row r="1275" spans="1:18" s="17" customFormat="1" ht="18.75" customHeight="1" x14ac:dyDescent="0.25">
      <c r="A1275" s="24" t="s">
        <v>1318</v>
      </c>
      <c r="B1275" s="25" t="s">
        <v>2133</v>
      </c>
      <c r="C1275" s="26">
        <v>1140</v>
      </c>
      <c r="D1275" s="27">
        <v>627</v>
      </c>
      <c r="E1275" s="28">
        <f t="shared" si="58"/>
        <v>0.55000000000000004</v>
      </c>
      <c r="F1275" s="29">
        <v>0.03</v>
      </c>
      <c r="G1275" s="30">
        <v>1174</v>
      </c>
      <c r="H1275" s="31">
        <f t="shared" si="59"/>
        <v>645.70000000000005</v>
      </c>
      <c r="I1275" s="31"/>
      <c r="J1275" s="29">
        <v>0.03</v>
      </c>
      <c r="K1275" s="32">
        <v>1209</v>
      </c>
      <c r="L1275" s="32">
        <v>665</v>
      </c>
      <c r="M1275" s="24"/>
      <c r="N1275" s="32">
        <v>1305.72</v>
      </c>
      <c r="O1275" s="32">
        <v>587.57400000000007</v>
      </c>
      <c r="Q1275" s="100"/>
      <c r="R1275" s="100"/>
    </row>
    <row r="1276" spans="1:18" s="17" customFormat="1" ht="18.75" customHeight="1" x14ac:dyDescent="0.25">
      <c r="A1276" s="63" t="s">
        <v>1320</v>
      </c>
      <c r="B1276" s="44" t="s">
        <v>2134</v>
      </c>
      <c r="C1276" s="36">
        <v>1579</v>
      </c>
      <c r="D1276" s="54">
        <v>869</v>
      </c>
      <c r="E1276" s="38">
        <f t="shared" si="58"/>
        <v>0.55034832172260928</v>
      </c>
      <c r="F1276" s="39">
        <v>0.03</v>
      </c>
      <c r="G1276" s="40">
        <v>1626</v>
      </c>
      <c r="H1276" s="41">
        <f t="shared" si="59"/>
        <v>894.86637112096264</v>
      </c>
      <c r="I1276" s="41"/>
      <c r="J1276" s="39">
        <v>0.03</v>
      </c>
      <c r="K1276" s="42">
        <v>1675</v>
      </c>
      <c r="L1276" s="42">
        <v>922</v>
      </c>
      <c r="M1276" s="43"/>
      <c r="N1276" s="42">
        <v>1809.0000000000002</v>
      </c>
      <c r="O1276" s="42">
        <v>814.05000000000007</v>
      </c>
      <c r="Q1276" s="100"/>
      <c r="R1276" s="100"/>
    </row>
    <row r="1277" spans="1:18" s="17" customFormat="1" ht="18.75" customHeight="1" x14ac:dyDescent="0.25">
      <c r="A1277" s="24" t="s">
        <v>1324</v>
      </c>
      <c r="B1277" s="25" t="s">
        <v>1325</v>
      </c>
      <c r="C1277" s="26">
        <v>724</v>
      </c>
      <c r="D1277" s="27">
        <v>399</v>
      </c>
      <c r="E1277" s="28">
        <f t="shared" si="58"/>
        <v>0.55110497237569056</v>
      </c>
      <c r="F1277" s="29">
        <v>0.03</v>
      </c>
      <c r="G1277" s="30">
        <v>746</v>
      </c>
      <c r="H1277" s="31">
        <f t="shared" si="59"/>
        <v>411.12430939226516</v>
      </c>
      <c r="I1277" s="31"/>
      <c r="J1277" s="29">
        <v>0.03</v>
      </c>
      <c r="K1277" s="32">
        <v>768</v>
      </c>
      <c r="L1277" s="32">
        <v>423</v>
      </c>
      <c r="M1277" s="24"/>
      <c r="N1277" s="32">
        <v>829.44</v>
      </c>
      <c r="O1277" s="32">
        <v>373.24800000000005</v>
      </c>
      <c r="Q1277" s="100"/>
      <c r="R1277" s="100"/>
    </row>
    <row r="1278" spans="1:18" s="17" customFormat="1" ht="18.75" customHeight="1" x14ac:dyDescent="0.25">
      <c r="A1278" s="43" t="s">
        <v>379</v>
      </c>
      <c r="B1278" s="44" t="s">
        <v>380</v>
      </c>
      <c r="C1278" s="36">
        <v>932</v>
      </c>
      <c r="D1278" s="54">
        <v>513</v>
      </c>
      <c r="E1278" s="38">
        <f t="shared" si="58"/>
        <v>0.55042918454935619</v>
      </c>
      <c r="F1278" s="39">
        <v>0.03</v>
      </c>
      <c r="G1278" s="40">
        <v>960</v>
      </c>
      <c r="H1278" s="41">
        <f t="shared" si="59"/>
        <v>528.41201716738192</v>
      </c>
      <c r="I1278" s="41"/>
      <c r="J1278" s="39">
        <v>0.03</v>
      </c>
      <c r="K1278" s="42">
        <v>989</v>
      </c>
      <c r="L1278" s="42">
        <v>544</v>
      </c>
      <c r="M1278" s="43"/>
      <c r="N1278" s="42">
        <v>1068.1200000000001</v>
      </c>
      <c r="O1278" s="42">
        <v>480.65400000000005</v>
      </c>
      <c r="Q1278" s="100"/>
      <c r="R1278" s="100"/>
    </row>
    <row r="1279" spans="1:18" s="17" customFormat="1" ht="18.75" customHeight="1" x14ac:dyDescent="0.25">
      <c r="A1279" s="24" t="s">
        <v>1326</v>
      </c>
      <c r="B1279" s="25" t="s">
        <v>2135</v>
      </c>
      <c r="C1279" s="26">
        <v>2916</v>
      </c>
      <c r="D1279" s="27">
        <v>1604</v>
      </c>
      <c r="E1279" s="28">
        <f t="shared" si="58"/>
        <v>0.55006858710562412</v>
      </c>
      <c r="F1279" s="29">
        <v>0.03</v>
      </c>
      <c r="G1279" s="30">
        <v>3003</v>
      </c>
      <c r="H1279" s="31">
        <f t="shared" si="59"/>
        <v>1651.8559670781892</v>
      </c>
      <c r="I1279" s="31"/>
      <c r="J1279" s="29">
        <v>0.03</v>
      </c>
      <c r="K1279" s="32">
        <v>3093</v>
      </c>
      <c r="L1279" s="32">
        <v>1701</v>
      </c>
      <c r="M1279" s="24"/>
      <c r="N1279" s="32">
        <v>3340.44</v>
      </c>
      <c r="O1279" s="32">
        <v>1503.1980000000001</v>
      </c>
      <c r="Q1279" s="100"/>
      <c r="R1279" s="100"/>
    </row>
    <row r="1280" spans="1:18" s="17" customFormat="1" ht="18.75" customHeight="1" x14ac:dyDescent="0.25">
      <c r="A1280" s="84" t="s">
        <v>2136</v>
      </c>
      <c r="B1280" s="51"/>
      <c r="C1280" s="51"/>
      <c r="D1280" s="37"/>
      <c r="E1280" s="38"/>
      <c r="F1280" s="43"/>
      <c r="G1280" s="48">
        <v>0</v>
      </c>
      <c r="H1280" s="49"/>
      <c r="I1280" s="49"/>
      <c r="J1280" s="136"/>
      <c r="K1280" s="50"/>
      <c r="L1280" s="50"/>
      <c r="M1280" s="23"/>
      <c r="N1280" s="50"/>
      <c r="O1280" s="50"/>
      <c r="Q1280" s="100"/>
      <c r="R1280" s="100"/>
    </row>
    <row r="1281" spans="1:18" s="17" customFormat="1" ht="18.75" customHeight="1" x14ac:dyDescent="0.3">
      <c r="A1281" s="103" t="s">
        <v>2137</v>
      </c>
      <c r="B1281" s="44" t="s">
        <v>2138</v>
      </c>
      <c r="C1281" s="36">
        <v>20323</v>
      </c>
      <c r="D1281" s="37">
        <v>11178</v>
      </c>
      <c r="E1281" s="38">
        <f t="shared" si="58"/>
        <v>0.55001722186685031</v>
      </c>
      <c r="F1281" s="43"/>
      <c r="G1281" s="40">
        <v>20323</v>
      </c>
      <c r="H1281" s="41">
        <f t="shared" si="59"/>
        <v>11177.999999999998</v>
      </c>
      <c r="I1281" s="41">
        <f>+G1281+(3003*1)</f>
        <v>23326</v>
      </c>
      <c r="J1281" s="39">
        <v>0.03</v>
      </c>
      <c r="K1281" s="42">
        <v>20933</v>
      </c>
      <c r="L1281" s="42">
        <v>11514</v>
      </c>
      <c r="M1281" s="42">
        <v>24027</v>
      </c>
      <c r="N1281" s="42">
        <v>21979.65</v>
      </c>
      <c r="O1281" s="42">
        <v>9890.8425000000007</v>
      </c>
      <c r="Q1281" s="100"/>
      <c r="R1281" s="100"/>
    </row>
    <row r="1282" spans="1:18" s="17" customFormat="1" ht="18.75" customHeight="1" x14ac:dyDescent="0.25">
      <c r="A1282" s="24" t="s">
        <v>2139</v>
      </c>
      <c r="B1282" s="25" t="s">
        <v>2140</v>
      </c>
      <c r="C1282" s="26">
        <v>20323</v>
      </c>
      <c r="D1282" s="27">
        <v>11178</v>
      </c>
      <c r="E1282" s="28">
        <f t="shared" si="58"/>
        <v>0.55001722186685031</v>
      </c>
      <c r="F1282" s="24"/>
      <c r="G1282" s="30">
        <v>20323</v>
      </c>
      <c r="H1282" s="31">
        <f t="shared" si="59"/>
        <v>11177.999999999998</v>
      </c>
      <c r="I1282" s="31">
        <f>+G1282+(3003*1)</f>
        <v>23326</v>
      </c>
      <c r="J1282" s="29">
        <v>0.03</v>
      </c>
      <c r="K1282" s="32">
        <v>20933</v>
      </c>
      <c r="L1282" s="32">
        <v>11514</v>
      </c>
      <c r="M1282" s="32">
        <v>24027</v>
      </c>
      <c r="N1282" s="32">
        <v>21979.65</v>
      </c>
      <c r="O1282" s="32">
        <v>9890.8425000000007</v>
      </c>
      <c r="Q1282" s="100"/>
      <c r="R1282" s="100"/>
    </row>
    <row r="1283" spans="1:18" s="17" customFormat="1" ht="18.75" customHeight="1" x14ac:dyDescent="0.3">
      <c r="A1283" s="103" t="s">
        <v>2141</v>
      </c>
      <c r="B1283" s="44" t="s">
        <v>2142</v>
      </c>
      <c r="C1283" s="36">
        <v>40640</v>
      </c>
      <c r="D1283" s="37">
        <v>22352</v>
      </c>
      <c r="E1283" s="38">
        <f t="shared" si="58"/>
        <v>0.55000000000000004</v>
      </c>
      <c r="F1283" s="43"/>
      <c r="G1283" s="40">
        <v>40640</v>
      </c>
      <c r="H1283" s="41">
        <f t="shared" si="59"/>
        <v>22352</v>
      </c>
      <c r="I1283" s="41">
        <f>+G1283+(3003*2)</f>
        <v>46646</v>
      </c>
      <c r="J1283" s="39">
        <v>0.03</v>
      </c>
      <c r="K1283" s="42">
        <v>41859</v>
      </c>
      <c r="L1283" s="42">
        <v>23022</v>
      </c>
      <c r="M1283" s="42">
        <v>48047</v>
      </c>
      <c r="N1283" s="42">
        <v>43951.950000000004</v>
      </c>
      <c r="O1283" s="42">
        <v>19778.377500000002</v>
      </c>
      <c r="Q1283" s="100"/>
      <c r="R1283" s="100"/>
    </row>
    <row r="1284" spans="1:18" s="17" customFormat="1" ht="18.75" customHeight="1" x14ac:dyDescent="0.3">
      <c r="A1284" s="109" t="s">
        <v>2143</v>
      </c>
      <c r="B1284" s="25" t="s">
        <v>2144</v>
      </c>
      <c r="C1284" s="26">
        <v>40640</v>
      </c>
      <c r="D1284" s="27">
        <v>22352</v>
      </c>
      <c r="E1284" s="28">
        <f t="shared" ref="E1284:E1348" si="61">+D1284/C1284</f>
        <v>0.55000000000000004</v>
      </c>
      <c r="F1284" s="24"/>
      <c r="G1284" s="30">
        <v>40640</v>
      </c>
      <c r="H1284" s="31">
        <f t="shared" ref="H1284:H1348" si="62">+G1284*E1284</f>
        <v>22352</v>
      </c>
      <c r="I1284" s="31">
        <f>+G1284+(3003*2)</f>
        <v>46646</v>
      </c>
      <c r="J1284" s="29">
        <v>0.03</v>
      </c>
      <c r="K1284" s="32">
        <v>41859</v>
      </c>
      <c r="L1284" s="32">
        <v>23022</v>
      </c>
      <c r="M1284" s="32">
        <v>48047</v>
      </c>
      <c r="N1284" s="32">
        <v>43951.950000000004</v>
      </c>
      <c r="O1284" s="32">
        <v>19778.377500000002</v>
      </c>
      <c r="Q1284" s="100"/>
      <c r="R1284" s="100"/>
    </row>
    <row r="1285" spans="1:18" s="17" customFormat="1" ht="18.75" customHeight="1" x14ac:dyDescent="0.25">
      <c r="A1285" s="84" t="s">
        <v>2145</v>
      </c>
      <c r="B1285" s="51"/>
      <c r="C1285" s="51"/>
      <c r="D1285" s="20"/>
      <c r="E1285" s="20"/>
      <c r="F1285" s="20"/>
      <c r="G1285" s="20">
        <v>0</v>
      </c>
      <c r="H1285" s="20"/>
      <c r="I1285" s="20"/>
      <c r="J1285" s="20"/>
      <c r="K1285" s="20"/>
      <c r="L1285" s="20"/>
      <c r="M1285" s="23"/>
      <c r="N1285" s="20"/>
      <c r="O1285" s="84"/>
      <c r="Q1285" s="100"/>
      <c r="R1285" s="100"/>
    </row>
    <row r="1286" spans="1:18" s="17" customFormat="1" ht="18.75" customHeight="1" x14ac:dyDescent="0.25">
      <c r="A1286" s="43" t="s">
        <v>2146</v>
      </c>
      <c r="B1286" s="44" t="s">
        <v>2147</v>
      </c>
      <c r="C1286" s="36">
        <v>3096</v>
      </c>
      <c r="D1286" s="37">
        <v>1703</v>
      </c>
      <c r="E1286" s="38">
        <f t="shared" si="61"/>
        <v>0.55006459948320419</v>
      </c>
      <c r="F1286" s="39">
        <v>0.03</v>
      </c>
      <c r="G1286" s="40">
        <v>3189</v>
      </c>
      <c r="H1286" s="41">
        <f t="shared" si="62"/>
        <v>1754.1560077519382</v>
      </c>
      <c r="I1286" s="41"/>
      <c r="J1286" s="39">
        <v>0.03</v>
      </c>
      <c r="K1286" s="42">
        <v>3285</v>
      </c>
      <c r="L1286" s="42">
        <v>1807</v>
      </c>
      <c r="M1286" s="43"/>
      <c r="N1286" s="42">
        <v>3547.8</v>
      </c>
      <c r="O1286" s="42">
        <v>1596.5100000000002</v>
      </c>
      <c r="Q1286" s="100"/>
      <c r="R1286" s="100"/>
    </row>
    <row r="1287" spans="1:18" s="17" customFormat="1" ht="18.75" customHeight="1" x14ac:dyDescent="0.25">
      <c r="A1287" s="24" t="s">
        <v>2148</v>
      </c>
      <c r="B1287" s="25" t="s">
        <v>2149</v>
      </c>
      <c r="C1287" s="26">
        <v>1716</v>
      </c>
      <c r="D1287" s="27">
        <v>944</v>
      </c>
      <c r="E1287" s="28">
        <f t="shared" si="61"/>
        <v>0.55011655011655014</v>
      </c>
      <c r="F1287" s="29">
        <v>0.03</v>
      </c>
      <c r="G1287" s="30">
        <v>1767</v>
      </c>
      <c r="H1287" s="31">
        <f t="shared" si="62"/>
        <v>972.05594405594411</v>
      </c>
      <c r="I1287" s="31"/>
      <c r="J1287" s="29">
        <v>0.03</v>
      </c>
      <c r="K1287" s="32">
        <v>1820</v>
      </c>
      <c r="L1287" s="32">
        <v>1001</v>
      </c>
      <c r="M1287" s="24"/>
      <c r="N1287" s="32">
        <v>1965.6000000000001</v>
      </c>
      <c r="O1287" s="32">
        <v>884.5200000000001</v>
      </c>
      <c r="Q1287" s="100"/>
      <c r="R1287" s="100"/>
    </row>
    <row r="1288" spans="1:18" s="17" customFormat="1" ht="18.75" customHeight="1" x14ac:dyDescent="0.25">
      <c r="A1288" s="43" t="s">
        <v>2150</v>
      </c>
      <c r="B1288" s="44" t="s">
        <v>2151</v>
      </c>
      <c r="C1288" s="36">
        <v>404</v>
      </c>
      <c r="D1288" s="37">
        <v>223</v>
      </c>
      <c r="E1288" s="38">
        <f t="shared" si="61"/>
        <v>0.55198019801980203</v>
      </c>
      <c r="F1288" s="39">
        <v>0.03</v>
      </c>
      <c r="G1288" s="40">
        <v>416</v>
      </c>
      <c r="H1288" s="41">
        <f t="shared" si="62"/>
        <v>229.62376237623764</v>
      </c>
      <c r="I1288" s="41"/>
      <c r="J1288" s="39">
        <v>0.03</v>
      </c>
      <c r="K1288" s="42">
        <v>428</v>
      </c>
      <c r="L1288" s="42">
        <v>236</v>
      </c>
      <c r="M1288" s="43"/>
      <c r="N1288" s="42">
        <v>462.24</v>
      </c>
      <c r="O1288" s="42">
        <v>208.00800000000001</v>
      </c>
      <c r="Q1288" s="100"/>
      <c r="R1288" s="100"/>
    </row>
    <row r="1289" spans="1:18" s="17" customFormat="1" ht="18.75" customHeight="1" x14ac:dyDescent="0.25">
      <c r="A1289" s="24" t="s">
        <v>379</v>
      </c>
      <c r="B1289" s="25" t="s">
        <v>380</v>
      </c>
      <c r="C1289" s="26">
        <v>932</v>
      </c>
      <c r="D1289" s="27">
        <v>513</v>
      </c>
      <c r="E1289" s="28">
        <f t="shared" si="61"/>
        <v>0.55042918454935619</v>
      </c>
      <c r="F1289" s="29">
        <v>0.03</v>
      </c>
      <c r="G1289" s="30">
        <v>960</v>
      </c>
      <c r="H1289" s="31">
        <f t="shared" si="62"/>
        <v>528.41201716738192</v>
      </c>
      <c r="I1289" s="31"/>
      <c r="J1289" s="29">
        <v>0.03</v>
      </c>
      <c r="K1289" s="32">
        <v>989</v>
      </c>
      <c r="L1289" s="32">
        <v>544</v>
      </c>
      <c r="M1289" s="24"/>
      <c r="N1289" s="32">
        <v>1068.1200000000001</v>
      </c>
      <c r="O1289" s="32">
        <v>480.65400000000005</v>
      </c>
      <c r="Q1289" s="100"/>
      <c r="R1289" s="100"/>
    </row>
    <row r="1290" spans="1:18" s="17" customFormat="1" ht="18.75" customHeight="1" x14ac:dyDescent="0.25">
      <c r="A1290" s="43" t="s">
        <v>2152</v>
      </c>
      <c r="B1290" s="44" t="s">
        <v>2153</v>
      </c>
      <c r="C1290" s="36">
        <v>2916</v>
      </c>
      <c r="D1290" s="37">
        <v>1604</v>
      </c>
      <c r="E1290" s="38">
        <f t="shared" si="61"/>
        <v>0.55006858710562412</v>
      </c>
      <c r="F1290" s="39">
        <v>0.03</v>
      </c>
      <c r="G1290" s="40">
        <v>3003</v>
      </c>
      <c r="H1290" s="41">
        <f t="shared" si="62"/>
        <v>1651.8559670781892</v>
      </c>
      <c r="I1290" s="41"/>
      <c r="J1290" s="39">
        <v>0.03</v>
      </c>
      <c r="K1290" s="42">
        <v>3093</v>
      </c>
      <c r="L1290" s="42">
        <v>1701</v>
      </c>
      <c r="M1290" s="43"/>
      <c r="N1290" s="42">
        <v>3340.44</v>
      </c>
      <c r="O1290" s="42">
        <v>1503.1980000000001</v>
      </c>
      <c r="Q1290" s="100"/>
      <c r="R1290" s="100"/>
    </row>
    <row r="1291" spans="1:18" s="17" customFormat="1" ht="18.75" customHeight="1" x14ac:dyDescent="0.25">
      <c r="A1291" s="84" t="s">
        <v>2154</v>
      </c>
      <c r="B1291" s="51"/>
      <c r="C1291" s="51"/>
      <c r="D1291" s="20"/>
      <c r="E1291" s="20"/>
      <c r="F1291" s="20"/>
      <c r="G1291" s="20">
        <v>0</v>
      </c>
      <c r="H1291" s="20"/>
      <c r="I1291" s="20"/>
      <c r="J1291" s="20"/>
      <c r="K1291" s="20"/>
      <c r="L1291" s="20"/>
      <c r="M1291" s="23"/>
      <c r="N1291" s="20"/>
      <c r="O1291" s="84"/>
      <c r="Q1291" s="100"/>
      <c r="R1291" s="100"/>
    </row>
    <row r="1292" spans="1:18" s="17" customFormat="1" ht="18.75" customHeight="1" x14ac:dyDescent="0.25">
      <c r="A1292" s="24" t="s">
        <v>2155</v>
      </c>
      <c r="B1292" s="25" t="s">
        <v>2156</v>
      </c>
      <c r="C1292" s="26">
        <v>5410</v>
      </c>
      <c r="D1292" s="27">
        <v>2128</v>
      </c>
      <c r="E1292" s="28">
        <f t="shared" si="61"/>
        <v>0.3933456561922366</v>
      </c>
      <c r="F1292" s="24"/>
      <c r="G1292" s="30">
        <v>5410</v>
      </c>
      <c r="H1292" s="31">
        <f t="shared" si="62"/>
        <v>2128</v>
      </c>
      <c r="I1292" s="31">
        <f>+G1292+2509</f>
        <v>7919</v>
      </c>
      <c r="J1292" s="29"/>
      <c r="K1292" s="32">
        <v>5410</v>
      </c>
      <c r="L1292" s="32">
        <v>2128</v>
      </c>
      <c r="M1292" s="32">
        <v>7994</v>
      </c>
      <c r="N1292" s="32">
        <v>5396.4750000000004</v>
      </c>
      <c r="O1292" s="32">
        <v>2428.4137500000002</v>
      </c>
      <c r="P1292" s="33"/>
      <c r="Q1292" s="100"/>
      <c r="R1292" s="100"/>
    </row>
    <row r="1293" spans="1:18" s="17" customFormat="1" ht="18.75" customHeight="1" x14ac:dyDescent="0.25">
      <c r="A1293" s="43" t="s">
        <v>2157</v>
      </c>
      <c r="B1293" s="44" t="s">
        <v>2158</v>
      </c>
      <c r="C1293" s="36">
        <v>15780</v>
      </c>
      <c r="D1293" s="37">
        <v>8679</v>
      </c>
      <c r="E1293" s="38">
        <f t="shared" si="61"/>
        <v>0.55000000000000004</v>
      </c>
      <c r="F1293" s="43"/>
      <c r="G1293" s="40">
        <v>15780</v>
      </c>
      <c r="H1293" s="41">
        <f t="shared" si="62"/>
        <v>8679</v>
      </c>
      <c r="I1293" s="41">
        <f t="shared" ref="I1293:I1297" si="63">+G1293+2509</f>
        <v>18289</v>
      </c>
      <c r="J1293" s="39">
        <v>0.03</v>
      </c>
      <c r="K1293" s="42">
        <v>16253</v>
      </c>
      <c r="L1293" s="42">
        <v>8939</v>
      </c>
      <c r="M1293" s="42">
        <v>18837</v>
      </c>
      <c r="N1293" s="42">
        <v>17228.18</v>
      </c>
      <c r="O1293" s="42">
        <v>7752.6810000000005</v>
      </c>
      <c r="Q1293" s="100"/>
      <c r="R1293" s="100"/>
    </row>
    <row r="1294" spans="1:18" s="17" customFormat="1" ht="18.75" customHeight="1" x14ac:dyDescent="0.25">
      <c r="A1294" s="24" t="s">
        <v>2159</v>
      </c>
      <c r="B1294" s="25" t="s">
        <v>2160</v>
      </c>
      <c r="C1294" s="26">
        <v>15472</v>
      </c>
      <c r="D1294" s="27">
        <v>8510</v>
      </c>
      <c r="E1294" s="28">
        <f t="shared" si="61"/>
        <v>0.55002585315408481</v>
      </c>
      <c r="F1294" s="24"/>
      <c r="G1294" s="30">
        <v>15472</v>
      </c>
      <c r="H1294" s="31">
        <f t="shared" si="62"/>
        <v>8510</v>
      </c>
      <c r="I1294" s="31">
        <f t="shared" si="63"/>
        <v>17981</v>
      </c>
      <c r="J1294" s="29">
        <v>0.03</v>
      </c>
      <c r="K1294" s="32">
        <v>15936</v>
      </c>
      <c r="L1294" s="32">
        <v>8765</v>
      </c>
      <c r="M1294" s="32">
        <v>18520</v>
      </c>
      <c r="N1294" s="32">
        <v>16892.16</v>
      </c>
      <c r="O1294" s="32">
        <v>7601.4719999999998</v>
      </c>
      <c r="Q1294" s="100"/>
      <c r="R1294" s="100"/>
    </row>
    <row r="1295" spans="1:18" s="17" customFormat="1" ht="18.75" customHeight="1" x14ac:dyDescent="0.25">
      <c r="A1295" s="43" t="s">
        <v>2161</v>
      </c>
      <c r="B1295" s="44" t="s">
        <v>2162</v>
      </c>
      <c r="C1295" s="36">
        <v>17792</v>
      </c>
      <c r="D1295" s="37">
        <v>9786</v>
      </c>
      <c r="E1295" s="38">
        <f t="shared" si="61"/>
        <v>0.55002248201438853</v>
      </c>
      <c r="F1295" s="43"/>
      <c r="G1295" s="40">
        <v>17792</v>
      </c>
      <c r="H1295" s="41">
        <f t="shared" si="62"/>
        <v>9786</v>
      </c>
      <c r="I1295" s="41">
        <f t="shared" si="63"/>
        <v>20301</v>
      </c>
      <c r="J1295" s="39">
        <v>0.03</v>
      </c>
      <c r="K1295" s="42">
        <v>18326</v>
      </c>
      <c r="L1295" s="42">
        <v>10080</v>
      </c>
      <c r="M1295" s="42">
        <v>20910</v>
      </c>
      <c r="N1295" s="42">
        <v>19425.560000000001</v>
      </c>
      <c r="O1295" s="42">
        <v>8741.5020000000004</v>
      </c>
      <c r="Q1295" s="100"/>
      <c r="R1295" s="100"/>
    </row>
    <row r="1296" spans="1:18" s="17" customFormat="1" ht="18.75" customHeight="1" x14ac:dyDescent="0.25">
      <c r="A1296" s="24" t="s">
        <v>2163</v>
      </c>
      <c r="B1296" s="25" t="s">
        <v>2164</v>
      </c>
      <c r="C1296" s="26">
        <v>17984</v>
      </c>
      <c r="D1296" s="27">
        <v>9892</v>
      </c>
      <c r="E1296" s="28">
        <f t="shared" si="61"/>
        <v>0.55004448398576511</v>
      </c>
      <c r="F1296" s="24"/>
      <c r="G1296" s="30">
        <v>17984</v>
      </c>
      <c r="H1296" s="31">
        <f t="shared" si="62"/>
        <v>9892</v>
      </c>
      <c r="I1296" s="31">
        <f t="shared" si="63"/>
        <v>20493</v>
      </c>
      <c r="J1296" s="29">
        <v>0.03</v>
      </c>
      <c r="K1296" s="32">
        <v>18524</v>
      </c>
      <c r="L1296" s="32">
        <v>10189</v>
      </c>
      <c r="M1296" s="32">
        <v>21108</v>
      </c>
      <c r="N1296" s="32">
        <v>19635.440000000002</v>
      </c>
      <c r="O1296" s="32">
        <v>8835.9480000000021</v>
      </c>
      <c r="Q1296" s="100"/>
      <c r="R1296" s="100"/>
    </row>
    <row r="1297" spans="1:18" s="17" customFormat="1" ht="18.75" customHeight="1" x14ac:dyDescent="0.25">
      <c r="A1297" s="43" t="s">
        <v>2165</v>
      </c>
      <c r="B1297" s="44" t="s">
        <v>2166</v>
      </c>
      <c r="C1297" s="36">
        <v>20675</v>
      </c>
      <c r="D1297" s="37">
        <v>11372</v>
      </c>
      <c r="E1297" s="38">
        <f t="shared" si="61"/>
        <v>0.55003627569528413</v>
      </c>
      <c r="F1297" s="43"/>
      <c r="G1297" s="40">
        <v>20675</v>
      </c>
      <c r="H1297" s="41">
        <f t="shared" si="62"/>
        <v>11372</v>
      </c>
      <c r="I1297" s="41">
        <f t="shared" si="63"/>
        <v>23184</v>
      </c>
      <c r="J1297" s="39">
        <v>0.03</v>
      </c>
      <c r="K1297" s="42">
        <v>21295</v>
      </c>
      <c r="L1297" s="42">
        <v>11713</v>
      </c>
      <c r="M1297" s="42">
        <v>23879</v>
      </c>
      <c r="N1297" s="42">
        <v>22572.7</v>
      </c>
      <c r="O1297" s="42">
        <v>10157.715</v>
      </c>
      <c r="Q1297" s="100"/>
      <c r="R1297" s="100"/>
    </row>
    <row r="1298" spans="1:18" s="17" customFormat="1" ht="18.75" customHeight="1" x14ac:dyDescent="0.25">
      <c r="A1298" s="43" t="s">
        <v>2167</v>
      </c>
      <c r="B1298" s="44" t="s">
        <v>2168</v>
      </c>
      <c r="C1298" s="36"/>
      <c r="D1298" s="37"/>
      <c r="E1298" s="38"/>
      <c r="F1298" s="43"/>
      <c r="G1298" s="40"/>
      <c r="H1298" s="41"/>
      <c r="I1298" s="41"/>
      <c r="J1298" s="39"/>
      <c r="K1298" s="42"/>
      <c r="L1298" s="42"/>
      <c r="M1298" s="42"/>
      <c r="N1298" s="42"/>
      <c r="O1298" s="42">
        <v>0</v>
      </c>
      <c r="Q1298" s="100"/>
      <c r="R1298" s="100"/>
    </row>
    <row r="1299" spans="1:18" s="17" customFormat="1" ht="18.75" customHeight="1" x14ac:dyDescent="0.25">
      <c r="A1299" s="43" t="s">
        <v>571</v>
      </c>
      <c r="B1299" s="44" t="s">
        <v>572</v>
      </c>
      <c r="C1299" s="36">
        <v>6146</v>
      </c>
      <c r="D1299" s="54">
        <v>3381</v>
      </c>
      <c r="E1299" s="38">
        <f t="shared" si="61"/>
        <v>0.55011389521640086</v>
      </c>
      <c r="F1299" s="43"/>
      <c r="G1299" s="90">
        <v>6146</v>
      </c>
      <c r="H1299" s="92">
        <f t="shared" si="62"/>
        <v>3380.9999999999995</v>
      </c>
      <c r="I1299" s="92"/>
      <c r="J1299" s="93">
        <v>0.03</v>
      </c>
      <c r="K1299" s="42">
        <v>6330</v>
      </c>
      <c r="L1299" s="42">
        <v>3482</v>
      </c>
      <c r="M1299" s="43"/>
      <c r="N1299" s="42">
        <v>6836.4000000000005</v>
      </c>
      <c r="O1299" s="42">
        <v>3076.38</v>
      </c>
      <c r="Q1299" s="100"/>
      <c r="R1299" s="100"/>
    </row>
    <row r="1300" spans="1:18" s="17" customFormat="1" ht="18.75" customHeight="1" x14ac:dyDescent="0.25">
      <c r="A1300" s="43" t="s">
        <v>573</v>
      </c>
      <c r="B1300" s="44" t="s">
        <v>574</v>
      </c>
      <c r="C1300" s="36">
        <v>7375</v>
      </c>
      <c r="D1300" s="37">
        <v>4534</v>
      </c>
      <c r="E1300" s="38">
        <f t="shared" si="61"/>
        <v>0.61477966101694914</v>
      </c>
      <c r="F1300" s="43"/>
      <c r="G1300" s="40">
        <v>7375</v>
      </c>
      <c r="H1300" s="41">
        <f t="shared" si="62"/>
        <v>4534</v>
      </c>
      <c r="I1300" s="41"/>
      <c r="J1300" s="39">
        <v>0.03</v>
      </c>
      <c r="K1300" s="42">
        <v>7596</v>
      </c>
      <c r="L1300" s="42">
        <v>4670</v>
      </c>
      <c r="M1300" s="43"/>
      <c r="N1300" s="42">
        <v>8203.68</v>
      </c>
      <c r="O1300" s="42">
        <v>3691.6560000000004</v>
      </c>
      <c r="Q1300" s="100"/>
      <c r="R1300" s="100"/>
    </row>
    <row r="1301" spans="1:18" s="17" customFormat="1" ht="18.75" customHeight="1" x14ac:dyDescent="0.25">
      <c r="A1301" s="84" t="s">
        <v>2169</v>
      </c>
      <c r="B1301" s="51"/>
      <c r="C1301" s="51"/>
      <c r="D1301" s="20"/>
      <c r="E1301" s="20"/>
      <c r="F1301" s="20"/>
      <c r="G1301" s="20">
        <v>0</v>
      </c>
      <c r="H1301" s="20"/>
      <c r="I1301" s="20"/>
      <c r="J1301" s="20"/>
      <c r="K1301" s="20"/>
      <c r="L1301" s="20"/>
      <c r="M1301" s="23"/>
      <c r="N1301" s="20"/>
      <c r="O1301" s="84"/>
      <c r="Q1301" s="100"/>
      <c r="R1301" s="100"/>
    </row>
    <row r="1302" spans="1:18" s="17" customFormat="1" ht="18.75" customHeight="1" x14ac:dyDescent="0.25">
      <c r="A1302" s="24" t="s">
        <v>2170</v>
      </c>
      <c r="B1302" s="25" t="s">
        <v>2171</v>
      </c>
      <c r="C1302" s="26">
        <v>53399</v>
      </c>
      <c r="D1302" s="27">
        <v>29370</v>
      </c>
      <c r="E1302" s="28">
        <f t="shared" si="61"/>
        <v>0.5500102998183487</v>
      </c>
      <c r="F1302" s="29">
        <v>1.4999999999999999E-2</v>
      </c>
      <c r="G1302" s="30">
        <v>54200</v>
      </c>
      <c r="H1302" s="31">
        <f t="shared" si="62"/>
        <v>29810.5582501545</v>
      </c>
      <c r="I1302" s="31">
        <f>+G1302+(2509*2)</f>
        <v>59218</v>
      </c>
      <c r="J1302" s="29">
        <v>0.03</v>
      </c>
      <c r="K1302" s="32">
        <v>55826</v>
      </c>
      <c r="L1302" s="32">
        <v>30705</v>
      </c>
      <c r="M1302" s="32">
        <v>60994</v>
      </c>
      <c r="N1302" s="32">
        <v>61408.600000000006</v>
      </c>
      <c r="O1302" s="32">
        <v>27633.870000000003</v>
      </c>
      <c r="Q1302" s="100"/>
      <c r="R1302" s="100"/>
    </row>
    <row r="1303" spans="1:18" s="17" customFormat="1" ht="18.75" customHeight="1" x14ac:dyDescent="0.25">
      <c r="A1303" s="43" t="s">
        <v>2172</v>
      </c>
      <c r="B1303" s="44" t="s">
        <v>2171</v>
      </c>
      <c r="C1303" s="36">
        <v>62537</v>
      </c>
      <c r="D1303" s="37">
        <v>34396</v>
      </c>
      <c r="E1303" s="45">
        <f t="shared" si="61"/>
        <v>0.55001039384684269</v>
      </c>
      <c r="F1303" s="39">
        <v>1.4999999999999999E-2</v>
      </c>
      <c r="G1303" s="40">
        <v>63475</v>
      </c>
      <c r="H1303" s="41">
        <f t="shared" si="62"/>
        <v>34911.909749428341</v>
      </c>
      <c r="I1303" s="41">
        <f t="shared" ref="I1303:I1313" si="64">+G1303+(2509*2)</f>
        <v>68493</v>
      </c>
      <c r="J1303" s="39">
        <v>0.03</v>
      </c>
      <c r="K1303" s="42">
        <v>65379</v>
      </c>
      <c r="L1303" s="42">
        <v>35959</v>
      </c>
      <c r="M1303" s="42">
        <v>70547</v>
      </c>
      <c r="N1303" s="42">
        <v>71916.900000000009</v>
      </c>
      <c r="O1303" s="42">
        <v>32362.605000000003</v>
      </c>
      <c r="Q1303" s="100"/>
      <c r="R1303" s="100"/>
    </row>
    <row r="1304" spans="1:18" s="17" customFormat="1" ht="18.75" customHeight="1" x14ac:dyDescent="0.25">
      <c r="A1304" s="24" t="s">
        <v>2173</v>
      </c>
      <c r="B1304" s="25" t="s">
        <v>2174</v>
      </c>
      <c r="C1304" s="26">
        <v>61408</v>
      </c>
      <c r="D1304" s="27">
        <v>33775</v>
      </c>
      <c r="E1304" s="28">
        <f t="shared" si="61"/>
        <v>0.55000977071391355</v>
      </c>
      <c r="F1304" s="29">
        <v>1.4999999999999999E-2</v>
      </c>
      <c r="G1304" s="30">
        <v>62329</v>
      </c>
      <c r="H1304" s="31">
        <f t="shared" si="62"/>
        <v>34281.558998827517</v>
      </c>
      <c r="I1304" s="31">
        <f t="shared" si="64"/>
        <v>67347</v>
      </c>
      <c r="J1304" s="29">
        <v>0.03</v>
      </c>
      <c r="K1304" s="32">
        <v>64199</v>
      </c>
      <c r="L1304" s="32">
        <v>35310</v>
      </c>
      <c r="M1304" s="32">
        <v>69367</v>
      </c>
      <c r="N1304" s="32">
        <v>70618.900000000009</v>
      </c>
      <c r="O1304" s="32">
        <v>31778.505000000005</v>
      </c>
      <c r="Q1304" s="100"/>
      <c r="R1304" s="100"/>
    </row>
    <row r="1305" spans="1:18" s="17" customFormat="1" ht="18.75" customHeight="1" x14ac:dyDescent="0.25">
      <c r="A1305" s="43" t="s">
        <v>2175</v>
      </c>
      <c r="B1305" s="44" t="s">
        <v>2174</v>
      </c>
      <c r="C1305" s="36">
        <v>71916</v>
      </c>
      <c r="D1305" s="37">
        <v>39554</v>
      </c>
      <c r="E1305" s="45">
        <f t="shared" si="61"/>
        <v>0.55000278102230382</v>
      </c>
      <c r="F1305" s="39">
        <v>1.4999999999999999E-2</v>
      </c>
      <c r="G1305" s="40">
        <v>72995</v>
      </c>
      <c r="H1305" s="41">
        <f t="shared" si="62"/>
        <v>40147.453000723064</v>
      </c>
      <c r="I1305" s="41">
        <f t="shared" si="64"/>
        <v>78013</v>
      </c>
      <c r="J1305" s="39">
        <v>0.03</v>
      </c>
      <c r="K1305" s="42">
        <v>75185</v>
      </c>
      <c r="L1305" s="42">
        <v>41352</v>
      </c>
      <c r="M1305" s="42">
        <v>80353</v>
      </c>
      <c r="N1305" s="42">
        <v>82703.5</v>
      </c>
      <c r="O1305" s="42">
        <v>37216.575000000004</v>
      </c>
      <c r="Q1305" s="100"/>
      <c r="R1305" s="100"/>
    </row>
    <row r="1306" spans="1:18" s="17" customFormat="1" ht="18.75" customHeight="1" x14ac:dyDescent="0.25">
      <c r="A1306" s="24" t="s">
        <v>2176</v>
      </c>
      <c r="B1306" s="25" t="s">
        <v>2177</v>
      </c>
      <c r="C1306" s="26">
        <v>57829</v>
      </c>
      <c r="D1306" s="27">
        <v>31806</v>
      </c>
      <c r="E1306" s="28">
        <f t="shared" si="61"/>
        <v>0.55000086461809816</v>
      </c>
      <c r="F1306" s="29">
        <v>1.4999999999999999E-2</v>
      </c>
      <c r="G1306" s="30">
        <v>58696</v>
      </c>
      <c r="H1306" s="31">
        <f t="shared" si="62"/>
        <v>32282.850749623889</v>
      </c>
      <c r="I1306" s="31">
        <f t="shared" si="64"/>
        <v>63714</v>
      </c>
      <c r="J1306" s="29">
        <v>0.03</v>
      </c>
      <c r="K1306" s="32">
        <v>60457</v>
      </c>
      <c r="L1306" s="32">
        <v>33251</v>
      </c>
      <c r="M1306" s="32">
        <v>65625</v>
      </c>
      <c r="N1306" s="32">
        <v>66502.700000000012</v>
      </c>
      <c r="O1306" s="32">
        <v>29926.215000000007</v>
      </c>
      <c r="Q1306" s="100"/>
      <c r="R1306" s="100"/>
    </row>
    <row r="1307" spans="1:18" s="17" customFormat="1" ht="18.75" customHeight="1" x14ac:dyDescent="0.25">
      <c r="A1307" s="43" t="s">
        <v>2178</v>
      </c>
      <c r="B1307" s="44" t="s">
        <v>2177</v>
      </c>
      <c r="C1307" s="36">
        <v>66928</v>
      </c>
      <c r="D1307" s="37">
        <v>36811</v>
      </c>
      <c r="E1307" s="45">
        <f t="shared" si="61"/>
        <v>0.55000896485775763</v>
      </c>
      <c r="F1307" s="39">
        <v>1.4999999999999999E-2</v>
      </c>
      <c r="G1307" s="40">
        <v>67932</v>
      </c>
      <c r="H1307" s="41">
        <f t="shared" si="62"/>
        <v>37363.209000717194</v>
      </c>
      <c r="I1307" s="41">
        <f t="shared" si="64"/>
        <v>72950</v>
      </c>
      <c r="J1307" s="39">
        <v>0.03</v>
      </c>
      <c r="K1307" s="42">
        <v>69970</v>
      </c>
      <c r="L1307" s="42">
        <v>38484</v>
      </c>
      <c r="M1307" s="42">
        <v>75138</v>
      </c>
      <c r="N1307" s="42">
        <v>76967</v>
      </c>
      <c r="O1307" s="42">
        <v>34635.15</v>
      </c>
      <c r="Q1307" s="100"/>
      <c r="R1307" s="100"/>
    </row>
    <row r="1308" spans="1:18" s="17" customFormat="1" ht="18.75" customHeight="1" x14ac:dyDescent="0.25">
      <c r="A1308" s="24" t="s">
        <v>2179</v>
      </c>
      <c r="B1308" s="25" t="s">
        <v>2180</v>
      </c>
      <c r="C1308" s="26">
        <v>66501</v>
      </c>
      <c r="D1308" s="27">
        <v>36576</v>
      </c>
      <c r="E1308" s="28">
        <f t="shared" si="61"/>
        <v>0.55000676681553662</v>
      </c>
      <c r="F1308" s="29">
        <v>1.4999999999999999E-2</v>
      </c>
      <c r="G1308" s="30">
        <v>67499</v>
      </c>
      <c r="H1308" s="31">
        <f t="shared" si="62"/>
        <v>37124.906753281903</v>
      </c>
      <c r="I1308" s="31">
        <f t="shared" si="64"/>
        <v>72517</v>
      </c>
      <c r="J1308" s="29">
        <v>0.03</v>
      </c>
      <c r="K1308" s="32">
        <v>69524</v>
      </c>
      <c r="L1308" s="32">
        <v>38239</v>
      </c>
      <c r="M1308" s="32">
        <v>74692</v>
      </c>
      <c r="N1308" s="32">
        <v>76476.400000000009</v>
      </c>
      <c r="O1308" s="32">
        <v>34414.380000000005</v>
      </c>
      <c r="Q1308" s="100"/>
      <c r="R1308" s="100"/>
    </row>
    <row r="1309" spans="1:18" s="17" customFormat="1" ht="18.75" customHeight="1" x14ac:dyDescent="0.25">
      <c r="A1309" s="43" t="s">
        <v>2181</v>
      </c>
      <c r="B1309" s="44" t="s">
        <v>2180</v>
      </c>
      <c r="C1309" s="36">
        <v>76960</v>
      </c>
      <c r="D1309" s="37">
        <v>42328</v>
      </c>
      <c r="E1309" s="45">
        <f t="shared" si="61"/>
        <v>0.55000000000000004</v>
      </c>
      <c r="F1309" s="39">
        <v>1.4999999999999999E-2</v>
      </c>
      <c r="G1309" s="40">
        <v>78114</v>
      </c>
      <c r="H1309" s="41">
        <f t="shared" si="62"/>
        <v>42962.700000000004</v>
      </c>
      <c r="I1309" s="41">
        <f t="shared" si="64"/>
        <v>83132</v>
      </c>
      <c r="J1309" s="39">
        <v>0.03</v>
      </c>
      <c r="K1309" s="42">
        <v>80457</v>
      </c>
      <c r="L1309" s="42">
        <v>44251</v>
      </c>
      <c r="M1309" s="42">
        <v>85625</v>
      </c>
      <c r="N1309" s="42">
        <v>88502.700000000012</v>
      </c>
      <c r="O1309" s="42">
        <v>39826.215000000004</v>
      </c>
      <c r="Q1309" s="100"/>
      <c r="R1309" s="100"/>
    </row>
    <row r="1310" spans="1:18" s="17" customFormat="1" ht="18.75" customHeight="1" x14ac:dyDescent="0.25">
      <c r="A1310" s="24" t="s">
        <v>2182</v>
      </c>
      <c r="B1310" s="25" t="s">
        <v>2183</v>
      </c>
      <c r="C1310" s="26">
        <v>64995</v>
      </c>
      <c r="D1310" s="27">
        <v>35748</v>
      </c>
      <c r="E1310" s="28">
        <f t="shared" si="61"/>
        <v>0.55001153934918068</v>
      </c>
      <c r="F1310" s="29">
        <v>1.4999999999999999E-2</v>
      </c>
      <c r="G1310" s="30">
        <v>65970</v>
      </c>
      <c r="H1310" s="31">
        <f t="shared" si="62"/>
        <v>36284.261250865449</v>
      </c>
      <c r="I1310" s="31">
        <f t="shared" si="64"/>
        <v>70988</v>
      </c>
      <c r="J1310" s="29">
        <v>0.03</v>
      </c>
      <c r="K1310" s="32">
        <v>67949</v>
      </c>
      <c r="L1310" s="32">
        <v>37373</v>
      </c>
      <c r="M1310" s="32">
        <v>73117</v>
      </c>
      <c r="N1310" s="32">
        <v>74743.900000000009</v>
      </c>
      <c r="O1310" s="32">
        <v>33634.755000000005</v>
      </c>
      <c r="Q1310" s="100"/>
      <c r="R1310" s="100"/>
    </row>
    <row r="1311" spans="1:18" s="17" customFormat="1" ht="18.75" customHeight="1" x14ac:dyDescent="0.25">
      <c r="A1311" s="43" t="s">
        <v>2184</v>
      </c>
      <c r="B1311" s="44" t="s">
        <v>2183</v>
      </c>
      <c r="C1311" s="36">
        <v>74130</v>
      </c>
      <c r="D1311" s="37">
        <v>40772</v>
      </c>
      <c r="E1311" s="45">
        <f t="shared" si="61"/>
        <v>0.55000674490759471</v>
      </c>
      <c r="F1311" s="39">
        <v>1.4999999999999999E-2</v>
      </c>
      <c r="G1311" s="40">
        <v>75242</v>
      </c>
      <c r="H1311" s="41">
        <f t="shared" si="62"/>
        <v>41383.607500337239</v>
      </c>
      <c r="I1311" s="41">
        <f t="shared" si="64"/>
        <v>80260</v>
      </c>
      <c r="J1311" s="39">
        <v>0.03</v>
      </c>
      <c r="K1311" s="42">
        <v>77499</v>
      </c>
      <c r="L1311" s="42">
        <v>42625</v>
      </c>
      <c r="M1311" s="42">
        <v>82667</v>
      </c>
      <c r="N1311" s="42">
        <v>85248.900000000009</v>
      </c>
      <c r="O1311" s="42">
        <v>38362.005000000005</v>
      </c>
      <c r="Q1311" s="100"/>
      <c r="R1311" s="100"/>
    </row>
    <row r="1312" spans="1:18" s="17" customFormat="1" ht="18.75" customHeight="1" x14ac:dyDescent="0.25">
      <c r="A1312" s="24" t="s">
        <v>2185</v>
      </c>
      <c r="B1312" s="25" t="s">
        <v>2186</v>
      </c>
      <c r="C1312" s="26">
        <v>74742</v>
      </c>
      <c r="D1312" s="27">
        <v>41109</v>
      </c>
      <c r="E1312" s="28">
        <f t="shared" si="61"/>
        <v>0.55001204142249338</v>
      </c>
      <c r="F1312" s="29">
        <v>1.4999999999999999E-2</v>
      </c>
      <c r="G1312" s="30">
        <v>75863</v>
      </c>
      <c r="H1312" s="31">
        <f t="shared" si="62"/>
        <v>41725.563498434618</v>
      </c>
      <c r="I1312" s="31">
        <f t="shared" si="64"/>
        <v>80881</v>
      </c>
      <c r="J1312" s="29">
        <v>0.03</v>
      </c>
      <c r="K1312" s="32">
        <v>78139</v>
      </c>
      <c r="L1312" s="32">
        <v>42977</v>
      </c>
      <c r="M1312" s="32">
        <v>83307</v>
      </c>
      <c r="N1312" s="32">
        <v>85952.900000000009</v>
      </c>
      <c r="O1312" s="32">
        <v>38678.805000000008</v>
      </c>
      <c r="Q1312" s="100"/>
      <c r="R1312" s="100"/>
    </row>
    <row r="1313" spans="1:18" s="17" customFormat="1" ht="18.75" customHeight="1" x14ac:dyDescent="0.25">
      <c r="A1313" s="43" t="s">
        <v>2187</v>
      </c>
      <c r="B1313" s="44" t="s">
        <v>2186</v>
      </c>
      <c r="C1313" s="36">
        <v>85250</v>
      </c>
      <c r="D1313" s="37">
        <v>46888</v>
      </c>
      <c r="E1313" s="45">
        <f t="shared" si="61"/>
        <v>0.55000586510263927</v>
      </c>
      <c r="F1313" s="39">
        <v>1.4999999999999999E-2</v>
      </c>
      <c r="G1313" s="40">
        <v>86529</v>
      </c>
      <c r="H1313" s="41">
        <f t="shared" si="62"/>
        <v>47591.457501466277</v>
      </c>
      <c r="I1313" s="41">
        <f t="shared" si="64"/>
        <v>91547</v>
      </c>
      <c r="J1313" s="39">
        <v>0.03</v>
      </c>
      <c r="K1313" s="42">
        <v>89125</v>
      </c>
      <c r="L1313" s="42">
        <v>49019</v>
      </c>
      <c r="M1313" s="42">
        <v>94293</v>
      </c>
      <c r="N1313" s="42">
        <v>98037.500000000015</v>
      </c>
      <c r="O1313" s="42">
        <v>44116.875000000007</v>
      </c>
      <c r="Q1313" s="100"/>
      <c r="R1313" s="100"/>
    </row>
    <row r="1314" spans="1:18" s="17" customFormat="1" ht="18.75" customHeight="1" x14ac:dyDescent="0.25">
      <c r="A1314" s="24" t="s">
        <v>2188</v>
      </c>
      <c r="B1314" s="25" t="s">
        <v>2189</v>
      </c>
      <c r="C1314" s="26">
        <v>70554</v>
      </c>
      <c r="D1314" s="27">
        <v>38805</v>
      </c>
      <c r="E1314" s="28">
        <f t="shared" si="61"/>
        <v>0.55000425206225023</v>
      </c>
      <c r="F1314" s="29">
        <v>1.4999999999999999E-2</v>
      </c>
      <c r="G1314" s="30">
        <v>71612</v>
      </c>
      <c r="H1314" s="31">
        <f t="shared" si="62"/>
        <v>39386.904498681863</v>
      </c>
      <c r="I1314" s="31">
        <f>+G1314+(2509*3)</f>
        <v>79139</v>
      </c>
      <c r="J1314" s="29">
        <v>0.03</v>
      </c>
      <c r="K1314" s="32">
        <v>73760</v>
      </c>
      <c r="L1314" s="32">
        <v>40568</v>
      </c>
      <c r="M1314" s="32">
        <v>81512</v>
      </c>
      <c r="N1314" s="32">
        <v>81136</v>
      </c>
      <c r="O1314" s="32">
        <v>36511.200000000004</v>
      </c>
      <c r="Q1314" s="100"/>
      <c r="R1314" s="100"/>
    </row>
    <row r="1315" spans="1:18" s="17" customFormat="1" ht="18.75" customHeight="1" x14ac:dyDescent="0.25">
      <c r="A1315" s="43" t="s">
        <v>2190</v>
      </c>
      <c r="B1315" s="44" t="s">
        <v>2189</v>
      </c>
      <c r="C1315" s="36">
        <v>83411</v>
      </c>
      <c r="D1315" s="37">
        <v>45877</v>
      </c>
      <c r="E1315" s="45">
        <f t="shared" si="61"/>
        <v>0.55001138938509309</v>
      </c>
      <c r="F1315" s="39">
        <v>1.4999999999999999E-2</v>
      </c>
      <c r="G1315" s="40">
        <v>84662</v>
      </c>
      <c r="H1315" s="41">
        <f t="shared" si="62"/>
        <v>46565.064248120754</v>
      </c>
      <c r="I1315" s="41">
        <f t="shared" ref="I1315:I1325" si="65">+G1315+(2509*3)</f>
        <v>92189</v>
      </c>
      <c r="J1315" s="39">
        <v>0.03</v>
      </c>
      <c r="K1315" s="42">
        <v>87202</v>
      </c>
      <c r="L1315" s="42">
        <v>47962</v>
      </c>
      <c r="M1315" s="42">
        <v>94954</v>
      </c>
      <c r="N1315" s="42">
        <v>95922.200000000012</v>
      </c>
      <c r="O1315" s="42">
        <v>43164.990000000005</v>
      </c>
      <c r="Q1315" s="100"/>
      <c r="R1315" s="100"/>
    </row>
    <row r="1316" spans="1:18" s="17" customFormat="1" ht="18.75" customHeight="1" x14ac:dyDescent="0.25">
      <c r="A1316" s="24" t="s">
        <v>2191</v>
      </c>
      <c r="B1316" s="25" t="s">
        <v>2192</v>
      </c>
      <c r="C1316" s="26">
        <v>81139</v>
      </c>
      <c r="D1316" s="27">
        <v>44627</v>
      </c>
      <c r="E1316" s="28">
        <f t="shared" si="61"/>
        <v>0.55000677849123114</v>
      </c>
      <c r="F1316" s="29">
        <v>1.4999999999999999E-2</v>
      </c>
      <c r="G1316" s="30">
        <v>82356</v>
      </c>
      <c r="H1316" s="31">
        <f t="shared" si="62"/>
        <v>45296.358249423829</v>
      </c>
      <c r="I1316" s="31">
        <f t="shared" si="65"/>
        <v>89883</v>
      </c>
      <c r="J1316" s="29">
        <v>0.03</v>
      </c>
      <c r="K1316" s="32">
        <v>84827</v>
      </c>
      <c r="L1316" s="32">
        <v>46655</v>
      </c>
      <c r="M1316" s="32">
        <v>92579</v>
      </c>
      <c r="N1316" s="32">
        <v>93309.700000000012</v>
      </c>
      <c r="O1316" s="32">
        <v>41989.365000000005</v>
      </c>
      <c r="Q1316" s="100"/>
      <c r="R1316" s="100"/>
    </row>
    <row r="1317" spans="1:18" s="17" customFormat="1" ht="18.75" customHeight="1" x14ac:dyDescent="0.25">
      <c r="A1317" s="43" t="s">
        <v>2193</v>
      </c>
      <c r="B1317" s="44" t="s">
        <v>2192</v>
      </c>
      <c r="C1317" s="36">
        <v>95927</v>
      </c>
      <c r="D1317" s="37">
        <v>52760</v>
      </c>
      <c r="E1317" s="45">
        <f t="shared" si="61"/>
        <v>0.55000156368905517</v>
      </c>
      <c r="F1317" s="39">
        <v>1.4999999999999999E-2</v>
      </c>
      <c r="G1317" s="40">
        <v>97366</v>
      </c>
      <c r="H1317" s="41">
        <f t="shared" si="62"/>
        <v>53551.452250148548</v>
      </c>
      <c r="I1317" s="41">
        <f t="shared" si="65"/>
        <v>104893</v>
      </c>
      <c r="J1317" s="39">
        <v>0.03</v>
      </c>
      <c r="K1317" s="42">
        <v>100287</v>
      </c>
      <c r="L1317" s="42">
        <v>55158</v>
      </c>
      <c r="M1317" s="42">
        <v>108039</v>
      </c>
      <c r="N1317" s="42">
        <v>110315.70000000001</v>
      </c>
      <c r="O1317" s="42">
        <v>49642.06500000001</v>
      </c>
      <c r="Q1317" s="100"/>
      <c r="R1317" s="100"/>
    </row>
    <row r="1318" spans="1:18" s="17" customFormat="1" ht="18.75" customHeight="1" x14ac:dyDescent="0.25">
      <c r="A1318" s="24" t="s">
        <v>2194</v>
      </c>
      <c r="B1318" s="25" t="s">
        <v>2195</v>
      </c>
      <c r="C1318" s="26">
        <v>77159</v>
      </c>
      <c r="D1318" s="27">
        <v>42438</v>
      </c>
      <c r="E1318" s="28">
        <f t="shared" si="61"/>
        <v>0.55000712813800079</v>
      </c>
      <c r="F1318" s="29">
        <v>1.4999999999999999E-2</v>
      </c>
      <c r="G1318" s="30">
        <v>78316</v>
      </c>
      <c r="H1318" s="31">
        <f t="shared" si="62"/>
        <v>43074.358247255666</v>
      </c>
      <c r="I1318" s="31">
        <f t="shared" si="65"/>
        <v>85843</v>
      </c>
      <c r="J1318" s="29">
        <v>0.03</v>
      </c>
      <c r="K1318" s="32">
        <v>80665</v>
      </c>
      <c r="L1318" s="32">
        <v>44366</v>
      </c>
      <c r="M1318" s="32">
        <v>88417</v>
      </c>
      <c r="N1318" s="32">
        <v>88731.5</v>
      </c>
      <c r="O1318" s="32">
        <v>39929.175000000003</v>
      </c>
      <c r="Q1318" s="100"/>
      <c r="R1318" s="100"/>
    </row>
    <row r="1319" spans="1:18" s="17" customFormat="1" ht="18.75" customHeight="1" x14ac:dyDescent="0.25">
      <c r="A1319" s="43" t="s">
        <v>2196</v>
      </c>
      <c r="B1319" s="44" t="s">
        <v>2195</v>
      </c>
      <c r="C1319" s="36">
        <v>90020</v>
      </c>
      <c r="D1319" s="37">
        <v>49511</v>
      </c>
      <c r="E1319" s="45">
        <f t="shared" si="61"/>
        <v>0.55000000000000004</v>
      </c>
      <c r="F1319" s="39">
        <v>1.4999999999999999E-2</v>
      </c>
      <c r="G1319" s="40">
        <v>91370</v>
      </c>
      <c r="H1319" s="41">
        <f t="shared" si="62"/>
        <v>50253.500000000007</v>
      </c>
      <c r="I1319" s="41">
        <f t="shared" si="65"/>
        <v>98897</v>
      </c>
      <c r="J1319" s="39">
        <v>0.03</v>
      </c>
      <c r="K1319" s="42">
        <v>94111</v>
      </c>
      <c r="L1319" s="42">
        <v>51761</v>
      </c>
      <c r="M1319" s="42">
        <v>101863</v>
      </c>
      <c r="N1319" s="42">
        <v>103522.1</v>
      </c>
      <c r="O1319" s="42">
        <v>46584.945000000007</v>
      </c>
      <c r="Q1319" s="100"/>
      <c r="R1319" s="100"/>
    </row>
    <row r="1320" spans="1:18" s="17" customFormat="1" ht="18.75" customHeight="1" x14ac:dyDescent="0.25">
      <c r="A1320" s="24" t="s">
        <v>2197</v>
      </c>
      <c r="B1320" s="25" t="s">
        <v>2198</v>
      </c>
      <c r="C1320" s="26">
        <v>88733</v>
      </c>
      <c r="D1320" s="27">
        <v>48804</v>
      </c>
      <c r="E1320" s="28">
        <f t="shared" si="61"/>
        <v>0.55000957929969685</v>
      </c>
      <c r="F1320" s="29">
        <v>1.4999999999999999E-2</v>
      </c>
      <c r="G1320" s="30">
        <v>90064</v>
      </c>
      <c r="H1320" s="31">
        <f t="shared" si="62"/>
        <v>49536.062750047895</v>
      </c>
      <c r="I1320" s="31">
        <f t="shared" si="65"/>
        <v>97591</v>
      </c>
      <c r="J1320" s="29">
        <v>0.03</v>
      </c>
      <c r="K1320" s="32">
        <v>92766</v>
      </c>
      <c r="L1320" s="32">
        <v>51022</v>
      </c>
      <c r="M1320" s="32">
        <v>100518</v>
      </c>
      <c r="N1320" s="32">
        <v>102042.6</v>
      </c>
      <c r="O1320" s="32">
        <v>45919.170000000006</v>
      </c>
      <c r="Q1320" s="100"/>
      <c r="R1320" s="100"/>
    </row>
    <row r="1321" spans="1:18" s="17" customFormat="1" ht="18.75" customHeight="1" x14ac:dyDescent="0.25">
      <c r="A1321" s="43" t="s">
        <v>2199</v>
      </c>
      <c r="B1321" s="44" t="s">
        <v>2198</v>
      </c>
      <c r="C1321" s="36">
        <v>103523</v>
      </c>
      <c r="D1321" s="37">
        <v>56938</v>
      </c>
      <c r="E1321" s="45">
        <f t="shared" si="61"/>
        <v>0.55000338089120293</v>
      </c>
      <c r="F1321" s="39">
        <v>1.4999999999999999E-2</v>
      </c>
      <c r="G1321" s="40">
        <v>105076</v>
      </c>
      <c r="H1321" s="41">
        <f t="shared" si="62"/>
        <v>57792.15525052404</v>
      </c>
      <c r="I1321" s="41">
        <f t="shared" si="65"/>
        <v>112603</v>
      </c>
      <c r="J1321" s="39">
        <v>0.03</v>
      </c>
      <c r="K1321" s="42">
        <v>108228</v>
      </c>
      <c r="L1321" s="42">
        <v>59526</v>
      </c>
      <c r="M1321" s="42">
        <v>115980</v>
      </c>
      <c r="N1321" s="42">
        <v>119050.8</v>
      </c>
      <c r="O1321" s="42">
        <v>53572.86</v>
      </c>
      <c r="Q1321" s="100"/>
      <c r="R1321" s="100"/>
    </row>
    <row r="1322" spans="1:18" s="17" customFormat="1" ht="18.75" customHeight="1" x14ac:dyDescent="0.25">
      <c r="A1322" s="24" t="s">
        <v>2200</v>
      </c>
      <c r="B1322" s="25" t="s">
        <v>2201</v>
      </c>
      <c r="C1322" s="26">
        <v>87923</v>
      </c>
      <c r="D1322" s="27">
        <v>48358</v>
      </c>
      <c r="E1322" s="28">
        <f t="shared" si="61"/>
        <v>0.55000398075588863</v>
      </c>
      <c r="F1322" s="29">
        <v>1.4999999999999999E-2</v>
      </c>
      <c r="G1322" s="30">
        <v>89242</v>
      </c>
      <c r="H1322" s="31">
        <f t="shared" si="62"/>
        <v>49083.455250617015</v>
      </c>
      <c r="I1322" s="31">
        <f t="shared" si="65"/>
        <v>96769</v>
      </c>
      <c r="J1322" s="29">
        <v>0.03</v>
      </c>
      <c r="K1322" s="32">
        <v>91919</v>
      </c>
      <c r="L1322" s="32">
        <v>50556</v>
      </c>
      <c r="M1322" s="32">
        <v>99671</v>
      </c>
      <c r="N1322" s="32">
        <v>101110.90000000001</v>
      </c>
      <c r="O1322" s="32">
        <v>45499.905000000006</v>
      </c>
      <c r="Q1322" s="100"/>
      <c r="R1322" s="100"/>
    </row>
    <row r="1323" spans="1:18" s="17" customFormat="1" ht="18.75" customHeight="1" x14ac:dyDescent="0.25">
      <c r="A1323" s="43" t="s">
        <v>2202</v>
      </c>
      <c r="B1323" s="44" t="s">
        <v>2201</v>
      </c>
      <c r="C1323" s="36">
        <v>100788</v>
      </c>
      <c r="D1323" s="37">
        <v>55434</v>
      </c>
      <c r="E1323" s="45">
        <f t="shared" si="61"/>
        <v>0.5500059530896535</v>
      </c>
      <c r="F1323" s="39">
        <v>1.4999999999999999E-2</v>
      </c>
      <c r="G1323" s="40">
        <v>102300</v>
      </c>
      <c r="H1323" s="41">
        <f t="shared" si="62"/>
        <v>56265.609001071556</v>
      </c>
      <c r="I1323" s="41">
        <f t="shared" si="65"/>
        <v>109827</v>
      </c>
      <c r="J1323" s="39">
        <v>0.03</v>
      </c>
      <c r="K1323" s="42">
        <v>105369</v>
      </c>
      <c r="L1323" s="42">
        <v>57954</v>
      </c>
      <c r="M1323" s="42">
        <v>113121</v>
      </c>
      <c r="N1323" s="42">
        <v>115905.90000000001</v>
      </c>
      <c r="O1323" s="42">
        <v>52157.655000000006</v>
      </c>
      <c r="Q1323" s="100"/>
      <c r="R1323" s="100"/>
    </row>
    <row r="1324" spans="1:18" s="17" customFormat="1" ht="18.75" customHeight="1" x14ac:dyDescent="0.25">
      <c r="A1324" s="24" t="s">
        <v>2203</v>
      </c>
      <c r="B1324" s="25" t="s">
        <v>2204</v>
      </c>
      <c r="C1324" s="26">
        <v>101111</v>
      </c>
      <c r="D1324" s="27">
        <v>55612</v>
      </c>
      <c r="E1324" s="28">
        <f t="shared" si="61"/>
        <v>0.55000939561472051</v>
      </c>
      <c r="F1324" s="29">
        <v>1.4999999999999999E-2</v>
      </c>
      <c r="G1324" s="30">
        <v>102628</v>
      </c>
      <c r="H1324" s="31">
        <f t="shared" si="62"/>
        <v>56446.364253147534</v>
      </c>
      <c r="I1324" s="31">
        <f t="shared" si="65"/>
        <v>110155</v>
      </c>
      <c r="J1324" s="29">
        <v>0.03</v>
      </c>
      <c r="K1324" s="32">
        <v>105707</v>
      </c>
      <c r="L1324" s="32">
        <v>58140</v>
      </c>
      <c r="M1324" s="32">
        <v>113459</v>
      </c>
      <c r="N1324" s="32">
        <v>116277.70000000001</v>
      </c>
      <c r="O1324" s="32">
        <v>52324.965000000004</v>
      </c>
      <c r="Q1324" s="100"/>
      <c r="R1324" s="100"/>
    </row>
    <row r="1325" spans="1:18" s="17" customFormat="1" ht="18.75" customHeight="1" x14ac:dyDescent="0.25">
      <c r="A1325" s="43" t="s">
        <v>2205</v>
      </c>
      <c r="B1325" s="44" t="s">
        <v>2204</v>
      </c>
      <c r="C1325" s="36">
        <v>115906</v>
      </c>
      <c r="D1325" s="37">
        <v>63749</v>
      </c>
      <c r="E1325" s="45">
        <f t="shared" si="61"/>
        <v>0.55000603937673631</v>
      </c>
      <c r="F1325" s="39">
        <v>1.4999999999999999E-2</v>
      </c>
      <c r="G1325" s="40">
        <v>117645</v>
      </c>
      <c r="H1325" s="41">
        <f t="shared" si="62"/>
        <v>64705.46050247614</v>
      </c>
      <c r="I1325" s="41">
        <f t="shared" si="65"/>
        <v>125172</v>
      </c>
      <c r="J1325" s="39">
        <v>0.03</v>
      </c>
      <c r="K1325" s="42">
        <v>121174</v>
      </c>
      <c r="L1325" s="42">
        <v>66646</v>
      </c>
      <c r="M1325" s="42">
        <v>128926</v>
      </c>
      <c r="N1325" s="42">
        <v>133291.40000000002</v>
      </c>
      <c r="O1325" s="42">
        <v>59981.130000000012</v>
      </c>
      <c r="Q1325" s="100"/>
      <c r="R1325" s="100"/>
    </row>
    <row r="1326" spans="1:18" s="17" customFormat="1" ht="18.75" customHeight="1" x14ac:dyDescent="0.25">
      <c r="A1326" s="24" t="s">
        <v>2206</v>
      </c>
      <c r="B1326" s="25" t="s">
        <v>2207</v>
      </c>
      <c r="C1326" s="26">
        <v>85768</v>
      </c>
      <c r="D1326" s="27">
        <v>47173</v>
      </c>
      <c r="E1326" s="28">
        <f t="shared" si="61"/>
        <v>0.55000699561608057</v>
      </c>
      <c r="F1326" s="29">
        <v>1.4999999999999999E-2</v>
      </c>
      <c r="G1326" s="30">
        <v>87055</v>
      </c>
      <c r="H1326" s="31">
        <f t="shared" si="62"/>
        <v>47880.859003357895</v>
      </c>
      <c r="I1326" s="31">
        <f>+G1326+(2509*4)</f>
        <v>97091</v>
      </c>
      <c r="J1326" s="29">
        <v>0.03</v>
      </c>
      <c r="K1326" s="32">
        <v>89667</v>
      </c>
      <c r="L1326" s="32">
        <v>49317</v>
      </c>
      <c r="M1326" s="32">
        <v>100003</v>
      </c>
      <c r="N1326" s="32">
        <v>98633.700000000012</v>
      </c>
      <c r="O1326" s="32">
        <v>44385.165000000008</v>
      </c>
      <c r="Q1326" s="100"/>
      <c r="R1326" s="100"/>
    </row>
    <row r="1327" spans="1:18" s="17" customFormat="1" ht="18.75" customHeight="1" x14ac:dyDescent="0.25">
      <c r="A1327" s="43" t="s">
        <v>2208</v>
      </c>
      <c r="B1327" s="44" t="s">
        <v>2207</v>
      </c>
      <c r="C1327" s="36">
        <v>102391</v>
      </c>
      <c r="D1327" s="37">
        <v>56316</v>
      </c>
      <c r="E1327" s="45">
        <f t="shared" si="61"/>
        <v>0.55000927815921319</v>
      </c>
      <c r="F1327" s="39">
        <v>1.4999999999999999E-2</v>
      </c>
      <c r="G1327" s="40">
        <v>103927</v>
      </c>
      <c r="H1327" s="41">
        <f t="shared" si="62"/>
        <v>57160.814251252552</v>
      </c>
      <c r="I1327" s="41">
        <f t="shared" ref="I1327:I1337" si="66">+G1327+(2509*4)</f>
        <v>113963</v>
      </c>
      <c r="J1327" s="39">
        <v>0.03</v>
      </c>
      <c r="K1327" s="42">
        <v>107045</v>
      </c>
      <c r="L1327" s="42">
        <v>58876</v>
      </c>
      <c r="M1327" s="42">
        <v>117381</v>
      </c>
      <c r="N1327" s="42">
        <v>117749.50000000001</v>
      </c>
      <c r="O1327" s="42">
        <v>52987.275000000009</v>
      </c>
      <c r="Q1327" s="100"/>
      <c r="R1327" s="100"/>
    </row>
    <row r="1328" spans="1:18" s="17" customFormat="1" ht="18.75" customHeight="1" x14ac:dyDescent="0.25">
      <c r="A1328" s="24" t="s">
        <v>2209</v>
      </c>
      <c r="B1328" s="25" t="s">
        <v>2210</v>
      </c>
      <c r="C1328" s="26">
        <v>98637</v>
      </c>
      <c r="D1328" s="27">
        <v>54251</v>
      </c>
      <c r="E1328" s="28">
        <f t="shared" si="61"/>
        <v>0.55000658981923622</v>
      </c>
      <c r="F1328" s="29">
        <v>1.4999999999999999E-2</v>
      </c>
      <c r="G1328" s="30">
        <v>100117</v>
      </c>
      <c r="H1328" s="31">
        <f t="shared" si="62"/>
        <v>55065.00975293247</v>
      </c>
      <c r="I1328" s="31">
        <f t="shared" si="66"/>
        <v>110153</v>
      </c>
      <c r="J1328" s="29">
        <v>0.03</v>
      </c>
      <c r="K1328" s="32">
        <v>103121</v>
      </c>
      <c r="L1328" s="32">
        <v>56717</v>
      </c>
      <c r="M1328" s="32">
        <v>113457</v>
      </c>
      <c r="N1328" s="32">
        <v>113433.1</v>
      </c>
      <c r="O1328" s="32">
        <v>51044.895000000004</v>
      </c>
      <c r="Q1328" s="100"/>
      <c r="R1328" s="100"/>
    </row>
    <row r="1329" spans="1:18" s="17" customFormat="1" ht="18.75" customHeight="1" x14ac:dyDescent="0.25">
      <c r="A1329" s="43" t="s">
        <v>2211</v>
      </c>
      <c r="B1329" s="44" t="s">
        <v>2210</v>
      </c>
      <c r="C1329" s="36">
        <v>117752</v>
      </c>
      <c r="D1329" s="37">
        <v>64764</v>
      </c>
      <c r="E1329" s="45">
        <f t="shared" si="61"/>
        <v>0.55000339696990286</v>
      </c>
      <c r="F1329" s="39">
        <v>1.4999999999999999E-2</v>
      </c>
      <c r="G1329" s="40">
        <v>119518</v>
      </c>
      <c r="H1329" s="41">
        <f t="shared" si="62"/>
        <v>65735.305999048855</v>
      </c>
      <c r="I1329" s="41">
        <f t="shared" si="66"/>
        <v>129554</v>
      </c>
      <c r="J1329" s="39">
        <v>0.03</v>
      </c>
      <c r="K1329" s="42">
        <v>123104</v>
      </c>
      <c r="L1329" s="42">
        <v>67708</v>
      </c>
      <c r="M1329" s="42">
        <v>133440</v>
      </c>
      <c r="N1329" s="42">
        <v>135414.40000000002</v>
      </c>
      <c r="O1329" s="42">
        <v>60936.48000000001</v>
      </c>
      <c r="Q1329" s="100"/>
      <c r="R1329" s="100"/>
    </row>
    <row r="1330" spans="1:18" s="17" customFormat="1" ht="18.75" customHeight="1" x14ac:dyDescent="0.25">
      <c r="A1330" s="24" t="s">
        <v>2212</v>
      </c>
      <c r="B1330" s="25" t="s">
        <v>2213</v>
      </c>
      <c r="C1330" s="26">
        <v>94600</v>
      </c>
      <c r="D1330" s="27">
        <v>52030</v>
      </c>
      <c r="E1330" s="28">
        <f t="shared" si="61"/>
        <v>0.55000000000000004</v>
      </c>
      <c r="F1330" s="29">
        <v>1.4999999999999999E-2</v>
      </c>
      <c r="G1330" s="30">
        <v>96019</v>
      </c>
      <c r="H1330" s="31">
        <f t="shared" si="62"/>
        <v>52810.450000000004</v>
      </c>
      <c r="I1330" s="31">
        <f t="shared" si="66"/>
        <v>106055</v>
      </c>
      <c r="J1330" s="29">
        <v>0.03</v>
      </c>
      <c r="K1330" s="32">
        <v>98900</v>
      </c>
      <c r="L1330" s="32">
        <v>54395</v>
      </c>
      <c r="M1330" s="32">
        <v>109236</v>
      </c>
      <c r="N1330" s="32">
        <v>108790.00000000001</v>
      </c>
      <c r="O1330" s="32">
        <v>48955.500000000007</v>
      </c>
      <c r="Q1330" s="100"/>
      <c r="R1330" s="100"/>
    </row>
    <row r="1331" spans="1:18" s="17" customFormat="1" ht="18.75" customHeight="1" x14ac:dyDescent="0.25">
      <c r="A1331" s="43" t="s">
        <v>2214</v>
      </c>
      <c r="B1331" s="44" t="s">
        <v>2213</v>
      </c>
      <c r="C1331" s="36">
        <v>111256</v>
      </c>
      <c r="D1331" s="37">
        <v>61191</v>
      </c>
      <c r="E1331" s="45">
        <f t="shared" si="61"/>
        <v>0.55000179765585677</v>
      </c>
      <c r="F1331" s="39">
        <v>1.4999999999999999E-2</v>
      </c>
      <c r="G1331" s="40">
        <v>112925</v>
      </c>
      <c r="H1331" s="41">
        <f t="shared" si="62"/>
        <v>62108.953000287627</v>
      </c>
      <c r="I1331" s="41">
        <f t="shared" si="66"/>
        <v>122961</v>
      </c>
      <c r="J1331" s="39">
        <v>0.03</v>
      </c>
      <c r="K1331" s="42">
        <v>116313</v>
      </c>
      <c r="L1331" s="42">
        <v>63972</v>
      </c>
      <c r="M1331" s="42">
        <v>126649</v>
      </c>
      <c r="N1331" s="42">
        <v>127944.30000000002</v>
      </c>
      <c r="O1331" s="42">
        <v>57574.935000000012</v>
      </c>
      <c r="Q1331" s="100"/>
      <c r="R1331" s="100"/>
    </row>
    <row r="1332" spans="1:18" s="17" customFormat="1" ht="18.75" customHeight="1" x14ac:dyDescent="0.25">
      <c r="A1332" s="24" t="s">
        <v>2215</v>
      </c>
      <c r="B1332" s="25" t="s">
        <v>2216</v>
      </c>
      <c r="C1332" s="26">
        <v>108790</v>
      </c>
      <c r="D1332" s="27">
        <v>59835</v>
      </c>
      <c r="E1332" s="28">
        <f t="shared" si="61"/>
        <v>0.55000459601066276</v>
      </c>
      <c r="F1332" s="29">
        <v>1.4999999999999999E-2</v>
      </c>
      <c r="G1332" s="30">
        <v>110422</v>
      </c>
      <c r="H1332" s="31">
        <f t="shared" si="62"/>
        <v>60732.607500689403</v>
      </c>
      <c r="I1332" s="31">
        <f t="shared" si="66"/>
        <v>120458</v>
      </c>
      <c r="J1332" s="29">
        <v>0.03</v>
      </c>
      <c r="K1332" s="32">
        <v>113735</v>
      </c>
      <c r="L1332" s="32">
        <v>62555</v>
      </c>
      <c r="M1332" s="32">
        <v>124071</v>
      </c>
      <c r="N1332" s="32">
        <v>125108.50000000001</v>
      </c>
      <c r="O1332" s="32">
        <v>56298.825000000004</v>
      </c>
      <c r="Q1332" s="100"/>
      <c r="R1332" s="100"/>
    </row>
    <row r="1333" spans="1:18" s="17" customFormat="1" ht="18.75" customHeight="1" x14ac:dyDescent="0.25">
      <c r="A1333" s="43" t="s">
        <v>2217</v>
      </c>
      <c r="B1333" s="44" t="s">
        <v>2216</v>
      </c>
      <c r="C1333" s="36">
        <v>127943</v>
      </c>
      <c r="D1333" s="37">
        <v>70369</v>
      </c>
      <c r="E1333" s="45">
        <f t="shared" si="61"/>
        <v>0.55000273559319379</v>
      </c>
      <c r="F1333" s="39">
        <v>1.4999999999999999E-2</v>
      </c>
      <c r="G1333" s="40">
        <v>129862</v>
      </c>
      <c r="H1333" s="41">
        <f t="shared" si="62"/>
        <v>71424.455249603328</v>
      </c>
      <c r="I1333" s="41">
        <f t="shared" si="66"/>
        <v>139898</v>
      </c>
      <c r="J1333" s="39">
        <v>0.03</v>
      </c>
      <c r="K1333" s="42">
        <v>133758</v>
      </c>
      <c r="L1333" s="42">
        <v>73567</v>
      </c>
      <c r="M1333" s="42">
        <v>144094</v>
      </c>
      <c r="N1333" s="42">
        <v>147133.80000000002</v>
      </c>
      <c r="O1333" s="42">
        <v>66210.210000000006</v>
      </c>
      <c r="Q1333" s="100"/>
      <c r="R1333" s="100"/>
    </row>
    <row r="1334" spans="1:18" s="17" customFormat="1" ht="18.75" customHeight="1" x14ac:dyDescent="0.25">
      <c r="A1334" s="24" t="s">
        <v>2218</v>
      </c>
      <c r="B1334" s="25" t="s">
        <v>2219</v>
      </c>
      <c r="C1334" s="26">
        <v>109000</v>
      </c>
      <c r="D1334" s="27">
        <v>59950</v>
      </c>
      <c r="E1334" s="28">
        <f t="shared" si="61"/>
        <v>0.55000000000000004</v>
      </c>
      <c r="F1334" s="29">
        <v>1.4999999999999999E-2</v>
      </c>
      <c r="G1334" s="30">
        <v>110635</v>
      </c>
      <c r="H1334" s="31">
        <f t="shared" si="62"/>
        <v>60849.250000000007</v>
      </c>
      <c r="I1334" s="31">
        <f t="shared" si="66"/>
        <v>120671</v>
      </c>
      <c r="J1334" s="29">
        <v>0.03</v>
      </c>
      <c r="K1334" s="32">
        <v>113954</v>
      </c>
      <c r="L1334" s="32">
        <v>62675</v>
      </c>
      <c r="M1334" s="32">
        <v>124290</v>
      </c>
      <c r="N1334" s="32">
        <v>125349.40000000001</v>
      </c>
      <c r="O1334" s="32">
        <v>56407.23</v>
      </c>
      <c r="Q1334" s="100"/>
      <c r="R1334" s="100"/>
    </row>
    <row r="1335" spans="1:18" s="17" customFormat="1" ht="18.75" customHeight="1" x14ac:dyDescent="0.25">
      <c r="A1335" s="43" t="s">
        <v>2220</v>
      </c>
      <c r="B1335" s="44" t="s">
        <v>2219</v>
      </c>
      <c r="C1335" s="36">
        <v>125575</v>
      </c>
      <c r="D1335" s="37">
        <v>69067</v>
      </c>
      <c r="E1335" s="45">
        <f t="shared" si="61"/>
        <v>0.55000597252637862</v>
      </c>
      <c r="F1335" s="39">
        <v>1.4999999999999999E-2</v>
      </c>
      <c r="G1335" s="40">
        <v>127459</v>
      </c>
      <c r="H1335" s="41">
        <f t="shared" si="62"/>
        <v>70103.211252239693</v>
      </c>
      <c r="I1335" s="41">
        <f t="shared" si="66"/>
        <v>137495</v>
      </c>
      <c r="J1335" s="39">
        <v>0.03</v>
      </c>
      <c r="K1335" s="42">
        <v>131283</v>
      </c>
      <c r="L1335" s="42">
        <v>72206</v>
      </c>
      <c r="M1335" s="42">
        <v>141619</v>
      </c>
      <c r="N1335" s="42">
        <v>144411.30000000002</v>
      </c>
      <c r="O1335" s="42">
        <v>64985.085000000006</v>
      </c>
      <c r="Q1335" s="100"/>
      <c r="R1335" s="100"/>
    </row>
    <row r="1336" spans="1:18" s="17" customFormat="1" ht="18.75" customHeight="1" x14ac:dyDescent="0.25">
      <c r="A1336" s="24" t="s">
        <v>2221</v>
      </c>
      <c r="B1336" s="25" t="s">
        <v>2222</v>
      </c>
      <c r="C1336" s="26">
        <v>125346</v>
      </c>
      <c r="D1336" s="27">
        <v>68941</v>
      </c>
      <c r="E1336" s="28">
        <f t="shared" si="61"/>
        <v>0.55000558454198778</v>
      </c>
      <c r="F1336" s="29">
        <v>1.4999999999999999E-2</v>
      </c>
      <c r="G1336" s="30">
        <v>127226</v>
      </c>
      <c r="H1336" s="31">
        <f t="shared" si="62"/>
        <v>69975.010498938937</v>
      </c>
      <c r="I1336" s="31">
        <f t="shared" si="66"/>
        <v>137262</v>
      </c>
      <c r="J1336" s="29">
        <v>0.03</v>
      </c>
      <c r="K1336" s="32">
        <v>131043</v>
      </c>
      <c r="L1336" s="32">
        <v>72074</v>
      </c>
      <c r="M1336" s="32">
        <v>141379</v>
      </c>
      <c r="N1336" s="32">
        <v>144147.30000000002</v>
      </c>
      <c r="O1336" s="32">
        <v>64866.285000000011</v>
      </c>
      <c r="Q1336" s="100"/>
      <c r="R1336" s="100"/>
    </row>
    <row r="1337" spans="1:18" s="17" customFormat="1" ht="18.75" customHeight="1" x14ac:dyDescent="0.25">
      <c r="A1337" s="43" t="s">
        <v>2223</v>
      </c>
      <c r="B1337" s="44" t="s">
        <v>2222</v>
      </c>
      <c r="C1337" s="36">
        <v>144416</v>
      </c>
      <c r="D1337" s="37">
        <v>79429</v>
      </c>
      <c r="E1337" s="45">
        <f t="shared" si="61"/>
        <v>0.55000138488810102</v>
      </c>
      <c r="F1337" s="39">
        <v>1.4999999999999999E-2</v>
      </c>
      <c r="G1337" s="40">
        <v>146582</v>
      </c>
      <c r="H1337" s="41">
        <f t="shared" si="62"/>
        <v>80620.30299966762</v>
      </c>
      <c r="I1337" s="41">
        <f t="shared" si="66"/>
        <v>156618</v>
      </c>
      <c r="J1337" s="39">
        <v>0.03</v>
      </c>
      <c r="K1337" s="42">
        <v>150979</v>
      </c>
      <c r="L1337" s="42">
        <v>83039</v>
      </c>
      <c r="M1337" s="42">
        <v>161315</v>
      </c>
      <c r="N1337" s="42">
        <v>166076.90000000002</v>
      </c>
      <c r="O1337" s="42">
        <v>74734.60500000001</v>
      </c>
      <c r="Q1337" s="100"/>
      <c r="R1337" s="100"/>
    </row>
    <row r="1338" spans="1:18" s="17" customFormat="1" ht="18.75" customHeight="1" x14ac:dyDescent="0.25">
      <c r="A1338" s="24" t="s">
        <v>2224</v>
      </c>
      <c r="B1338" s="25" t="s">
        <v>2225</v>
      </c>
      <c r="C1338" s="26">
        <v>103873</v>
      </c>
      <c r="D1338" s="27">
        <v>57131</v>
      </c>
      <c r="E1338" s="28">
        <f t="shared" si="61"/>
        <v>0.55000818306971011</v>
      </c>
      <c r="F1338" s="29">
        <v>1.4999999999999999E-2</v>
      </c>
      <c r="G1338" s="30">
        <v>105431</v>
      </c>
      <c r="H1338" s="31">
        <f t="shared" si="62"/>
        <v>57987.912749222603</v>
      </c>
      <c r="I1338" s="31">
        <f>+G1338+(2509*5)</f>
        <v>117976</v>
      </c>
      <c r="J1338" s="29">
        <v>0.03</v>
      </c>
      <c r="K1338" s="32">
        <v>108594</v>
      </c>
      <c r="L1338" s="32">
        <v>59728</v>
      </c>
      <c r="M1338" s="32">
        <v>121514</v>
      </c>
      <c r="N1338" s="32">
        <v>119453.40000000001</v>
      </c>
      <c r="O1338" s="32">
        <v>53754.030000000006</v>
      </c>
      <c r="Q1338" s="100"/>
      <c r="R1338" s="100"/>
    </row>
    <row r="1339" spans="1:18" s="17" customFormat="1" ht="18.75" customHeight="1" x14ac:dyDescent="0.25">
      <c r="A1339" s="43" t="s">
        <v>2226</v>
      </c>
      <c r="B1339" s="44" t="s">
        <v>2225</v>
      </c>
      <c r="C1339" s="36">
        <v>124256</v>
      </c>
      <c r="D1339" s="37">
        <v>68341</v>
      </c>
      <c r="E1339" s="45">
        <f t="shared" si="61"/>
        <v>0.55000160958022148</v>
      </c>
      <c r="F1339" s="39">
        <v>1.4999999999999999E-2</v>
      </c>
      <c r="G1339" s="40">
        <v>126120</v>
      </c>
      <c r="H1339" s="41">
        <f t="shared" si="62"/>
        <v>69366.203000257534</v>
      </c>
      <c r="I1339" s="41">
        <f t="shared" ref="I1339:I1349" si="67">+G1339+(2509*5)</f>
        <v>138665</v>
      </c>
      <c r="J1339" s="39">
        <v>0.03</v>
      </c>
      <c r="K1339" s="42">
        <v>129904</v>
      </c>
      <c r="L1339" s="42">
        <v>71447</v>
      </c>
      <c r="M1339" s="42">
        <v>142824</v>
      </c>
      <c r="N1339" s="42">
        <v>142894.40000000002</v>
      </c>
      <c r="O1339" s="42">
        <v>64302.48000000001</v>
      </c>
      <c r="Q1339" s="100"/>
      <c r="R1339" s="100"/>
    </row>
    <row r="1340" spans="1:18" s="17" customFormat="1" ht="18.75" customHeight="1" x14ac:dyDescent="0.25">
      <c r="A1340" s="24" t="s">
        <v>2227</v>
      </c>
      <c r="B1340" s="25" t="s">
        <v>2228</v>
      </c>
      <c r="C1340" s="26">
        <v>119456</v>
      </c>
      <c r="D1340" s="27">
        <v>65701</v>
      </c>
      <c r="E1340" s="28">
        <f t="shared" si="61"/>
        <v>0.55000167425663005</v>
      </c>
      <c r="F1340" s="29">
        <v>1.4999999999999999E-2</v>
      </c>
      <c r="G1340" s="30">
        <v>121248</v>
      </c>
      <c r="H1340" s="31">
        <f t="shared" si="62"/>
        <v>66686.603000267874</v>
      </c>
      <c r="I1340" s="31">
        <f t="shared" si="67"/>
        <v>133793</v>
      </c>
      <c r="J1340" s="29">
        <v>0.03</v>
      </c>
      <c r="K1340" s="32">
        <v>124885</v>
      </c>
      <c r="L1340" s="32">
        <v>68687</v>
      </c>
      <c r="M1340" s="32">
        <v>137805</v>
      </c>
      <c r="N1340" s="32">
        <v>137373.5</v>
      </c>
      <c r="O1340" s="32">
        <v>61818.075000000004</v>
      </c>
      <c r="Q1340" s="100"/>
      <c r="R1340" s="100"/>
    </row>
    <row r="1341" spans="1:18" s="17" customFormat="1" ht="18.75" customHeight="1" x14ac:dyDescent="0.25">
      <c r="A1341" s="43" t="s">
        <v>2229</v>
      </c>
      <c r="B1341" s="44" t="s">
        <v>2228</v>
      </c>
      <c r="C1341" s="36">
        <v>142894</v>
      </c>
      <c r="D1341" s="37">
        <v>78592</v>
      </c>
      <c r="E1341" s="45">
        <f t="shared" si="61"/>
        <v>0.55000209945833978</v>
      </c>
      <c r="F1341" s="39">
        <v>1.4999999999999999E-2</v>
      </c>
      <c r="G1341" s="40">
        <v>145037</v>
      </c>
      <c r="H1341" s="41">
        <f t="shared" si="62"/>
        <v>79770.654499139229</v>
      </c>
      <c r="I1341" s="41">
        <f t="shared" si="67"/>
        <v>157582</v>
      </c>
      <c r="J1341" s="39">
        <v>0.03</v>
      </c>
      <c r="K1341" s="42">
        <v>149388</v>
      </c>
      <c r="L1341" s="42">
        <v>82164</v>
      </c>
      <c r="M1341" s="42">
        <v>162308</v>
      </c>
      <c r="N1341" s="42">
        <v>164326.80000000002</v>
      </c>
      <c r="O1341" s="42">
        <v>73947.060000000012</v>
      </c>
      <c r="Q1341" s="100"/>
      <c r="R1341" s="100"/>
    </row>
    <row r="1342" spans="1:18" s="17" customFormat="1" ht="18.75" customHeight="1" x14ac:dyDescent="0.25">
      <c r="A1342" s="24" t="s">
        <v>2230</v>
      </c>
      <c r="B1342" s="25" t="s">
        <v>2231</v>
      </c>
      <c r="C1342" s="26">
        <v>114958</v>
      </c>
      <c r="D1342" s="27">
        <v>63227</v>
      </c>
      <c r="E1342" s="28">
        <f t="shared" si="61"/>
        <v>0.55000086988291375</v>
      </c>
      <c r="F1342" s="29">
        <v>1.4999999999999999E-2</v>
      </c>
      <c r="G1342" s="30">
        <v>116682</v>
      </c>
      <c r="H1342" s="31">
        <f t="shared" si="62"/>
        <v>64175.201499678144</v>
      </c>
      <c r="I1342" s="31">
        <f t="shared" si="67"/>
        <v>129227</v>
      </c>
      <c r="J1342" s="29">
        <v>0.03</v>
      </c>
      <c r="K1342" s="32">
        <v>120182</v>
      </c>
      <c r="L1342" s="32">
        <v>66100</v>
      </c>
      <c r="M1342" s="32">
        <v>133102</v>
      </c>
      <c r="N1342" s="32">
        <v>132200.20000000001</v>
      </c>
      <c r="O1342" s="32">
        <v>59490.090000000004</v>
      </c>
      <c r="Q1342" s="100"/>
      <c r="R1342" s="100"/>
    </row>
    <row r="1343" spans="1:18" s="17" customFormat="1" ht="18.75" customHeight="1" x14ac:dyDescent="0.25">
      <c r="A1343" s="43" t="s">
        <v>2232</v>
      </c>
      <c r="B1343" s="44" t="s">
        <v>2231</v>
      </c>
      <c r="C1343" s="36">
        <v>135338</v>
      </c>
      <c r="D1343" s="37">
        <v>74436</v>
      </c>
      <c r="E1343" s="45">
        <f t="shared" si="61"/>
        <v>0.55000073889077716</v>
      </c>
      <c r="F1343" s="39">
        <v>1.4999999999999999E-2</v>
      </c>
      <c r="G1343" s="40">
        <v>137368</v>
      </c>
      <c r="H1343" s="41">
        <f t="shared" si="62"/>
        <v>75552.501499948281</v>
      </c>
      <c r="I1343" s="41">
        <f t="shared" si="67"/>
        <v>149913</v>
      </c>
      <c r="J1343" s="39">
        <v>0.03</v>
      </c>
      <c r="K1343" s="42">
        <v>141489</v>
      </c>
      <c r="L1343" s="42">
        <v>77819</v>
      </c>
      <c r="M1343" s="42">
        <v>154409</v>
      </c>
      <c r="N1343" s="42">
        <v>155637.90000000002</v>
      </c>
      <c r="O1343" s="42">
        <v>70037.055000000008</v>
      </c>
      <c r="Q1343" s="100"/>
      <c r="R1343" s="100"/>
    </row>
    <row r="1344" spans="1:18" s="17" customFormat="1" ht="18.75" customHeight="1" x14ac:dyDescent="0.25">
      <c r="A1344" s="24" t="s">
        <v>2233</v>
      </c>
      <c r="B1344" s="25" t="s">
        <v>2234</v>
      </c>
      <c r="C1344" s="26">
        <v>132202</v>
      </c>
      <c r="D1344" s="27">
        <v>72712</v>
      </c>
      <c r="E1344" s="28">
        <f t="shared" si="61"/>
        <v>0.55000680776387645</v>
      </c>
      <c r="F1344" s="29">
        <v>1.4999999999999999E-2</v>
      </c>
      <c r="G1344" s="30">
        <v>134185</v>
      </c>
      <c r="H1344" s="31">
        <f t="shared" si="62"/>
        <v>73802.663499795759</v>
      </c>
      <c r="I1344" s="31">
        <f t="shared" si="67"/>
        <v>146730</v>
      </c>
      <c r="J1344" s="29">
        <v>0.03</v>
      </c>
      <c r="K1344" s="32">
        <v>138211</v>
      </c>
      <c r="L1344" s="32">
        <v>76017</v>
      </c>
      <c r="M1344" s="32">
        <v>151131</v>
      </c>
      <c r="N1344" s="32">
        <v>152032.1</v>
      </c>
      <c r="O1344" s="32">
        <v>68414.445000000007</v>
      </c>
      <c r="Q1344" s="100"/>
      <c r="R1344" s="100"/>
    </row>
    <row r="1345" spans="1:18" s="17" customFormat="1" ht="18.75" customHeight="1" x14ac:dyDescent="0.25">
      <c r="A1345" s="43" t="s">
        <v>2235</v>
      </c>
      <c r="B1345" s="44" t="s">
        <v>2234</v>
      </c>
      <c r="C1345" s="36">
        <v>155635</v>
      </c>
      <c r="D1345" s="37">
        <v>85600</v>
      </c>
      <c r="E1345" s="45">
        <f t="shared" si="61"/>
        <v>0.5500048189674559</v>
      </c>
      <c r="F1345" s="39">
        <v>1.4999999999999999E-2</v>
      </c>
      <c r="G1345" s="40">
        <v>157970</v>
      </c>
      <c r="H1345" s="41">
        <f t="shared" si="62"/>
        <v>86884.261252289012</v>
      </c>
      <c r="I1345" s="41">
        <f t="shared" si="67"/>
        <v>170515</v>
      </c>
      <c r="J1345" s="39">
        <v>0.03</v>
      </c>
      <c r="K1345" s="42">
        <v>162709</v>
      </c>
      <c r="L1345" s="42">
        <v>89491</v>
      </c>
      <c r="M1345" s="42">
        <v>175629</v>
      </c>
      <c r="N1345" s="42">
        <v>178979.90000000002</v>
      </c>
      <c r="O1345" s="42">
        <v>80540.955000000016</v>
      </c>
      <c r="Q1345" s="100"/>
      <c r="R1345" s="100"/>
    </row>
    <row r="1346" spans="1:18" s="17" customFormat="1" ht="18.75" customHeight="1" x14ac:dyDescent="0.25">
      <c r="A1346" s="24" t="s">
        <v>2236</v>
      </c>
      <c r="B1346" s="25" t="s">
        <v>2237</v>
      </c>
      <c r="C1346" s="26">
        <v>132919</v>
      </c>
      <c r="D1346" s="27">
        <v>73106</v>
      </c>
      <c r="E1346" s="28">
        <f t="shared" si="61"/>
        <v>0.55000413785839497</v>
      </c>
      <c r="F1346" s="29">
        <v>1.4999999999999999E-2</v>
      </c>
      <c r="G1346" s="30">
        <v>134913</v>
      </c>
      <c r="H1346" s="31">
        <f t="shared" si="62"/>
        <v>74202.708250889642</v>
      </c>
      <c r="I1346" s="31">
        <f t="shared" si="67"/>
        <v>147458</v>
      </c>
      <c r="J1346" s="29">
        <v>0.03</v>
      </c>
      <c r="K1346" s="32">
        <v>138960</v>
      </c>
      <c r="L1346" s="32">
        <v>76429</v>
      </c>
      <c r="M1346" s="32">
        <v>151880</v>
      </c>
      <c r="N1346" s="32">
        <v>152856</v>
      </c>
      <c r="O1346" s="32">
        <v>68785.2</v>
      </c>
      <c r="Q1346" s="100"/>
      <c r="R1346" s="100"/>
    </row>
    <row r="1347" spans="1:18" s="17" customFormat="1" ht="18.75" customHeight="1" x14ac:dyDescent="0.25">
      <c r="A1347" s="43" t="s">
        <v>2238</v>
      </c>
      <c r="B1347" s="44" t="s">
        <v>2237</v>
      </c>
      <c r="C1347" s="36">
        <v>153301</v>
      </c>
      <c r="D1347" s="37">
        <v>84316</v>
      </c>
      <c r="E1347" s="45">
        <f t="shared" si="61"/>
        <v>0.55000293540159551</v>
      </c>
      <c r="F1347" s="39">
        <v>1.4999999999999999E-2</v>
      </c>
      <c r="G1347" s="40">
        <v>155601</v>
      </c>
      <c r="H1347" s="41">
        <f t="shared" si="62"/>
        <v>85581.006751423658</v>
      </c>
      <c r="I1347" s="41">
        <f t="shared" si="67"/>
        <v>168146</v>
      </c>
      <c r="J1347" s="39">
        <v>0.03</v>
      </c>
      <c r="K1347" s="42">
        <v>160269</v>
      </c>
      <c r="L1347" s="42">
        <v>88148</v>
      </c>
      <c r="M1347" s="42">
        <v>173189</v>
      </c>
      <c r="N1347" s="42">
        <v>176295.90000000002</v>
      </c>
      <c r="O1347" s="42">
        <v>79333.155000000013</v>
      </c>
      <c r="Q1347" s="100"/>
      <c r="R1347" s="100"/>
    </row>
    <row r="1348" spans="1:18" s="17" customFormat="1" ht="18.75" customHeight="1" x14ac:dyDescent="0.25">
      <c r="A1348" s="24" t="s">
        <v>2239</v>
      </c>
      <c r="B1348" s="25" t="s">
        <v>2240</v>
      </c>
      <c r="C1348" s="26">
        <v>152859</v>
      </c>
      <c r="D1348" s="27">
        <v>84073</v>
      </c>
      <c r="E1348" s="28">
        <f t="shared" si="61"/>
        <v>0.55000359808712607</v>
      </c>
      <c r="F1348" s="29">
        <v>1.4999999999999999E-2</v>
      </c>
      <c r="G1348" s="30">
        <v>155152</v>
      </c>
      <c r="H1348" s="31">
        <f t="shared" si="62"/>
        <v>85334.158250413777</v>
      </c>
      <c r="I1348" s="31">
        <f t="shared" si="67"/>
        <v>167697</v>
      </c>
      <c r="J1348" s="29">
        <v>0.03</v>
      </c>
      <c r="K1348" s="32">
        <v>159807</v>
      </c>
      <c r="L1348" s="32">
        <v>87894</v>
      </c>
      <c r="M1348" s="32">
        <v>172727</v>
      </c>
      <c r="N1348" s="32">
        <v>175787.7</v>
      </c>
      <c r="O1348" s="32">
        <v>79104.465000000011</v>
      </c>
      <c r="Q1348" s="100"/>
      <c r="R1348" s="100"/>
    </row>
    <row r="1349" spans="1:18" s="17" customFormat="1" ht="18.75" customHeight="1" x14ac:dyDescent="0.25">
      <c r="A1349" s="43" t="s">
        <v>2241</v>
      </c>
      <c r="B1349" s="44" t="s">
        <v>2240</v>
      </c>
      <c r="C1349" s="36">
        <v>176295</v>
      </c>
      <c r="D1349" s="37">
        <v>96963</v>
      </c>
      <c r="E1349" s="45">
        <f t="shared" ref="E1349:E1412" si="68">+D1349/C1349</f>
        <v>0.55000425423296184</v>
      </c>
      <c r="F1349" s="39">
        <v>1.4999999999999999E-2</v>
      </c>
      <c r="G1349" s="40">
        <v>178939</v>
      </c>
      <c r="H1349" s="41">
        <f t="shared" ref="H1349:H1412" si="69">+G1349*E1349</f>
        <v>98417.211248191961</v>
      </c>
      <c r="I1349" s="41">
        <f t="shared" si="67"/>
        <v>191484</v>
      </c>
      <c r="J1349" s="39">
        <v>0.03</v>
      </c>
      <c r="K1349" s="42">
        <v>184307</v>
      </c>
      <c r="L1349" s="42">
        <v>101370</v>
      </c>
      <c r="M1349" s="42">
        <v>197227</v>
      </c>
      <c r="N1349" s="42">
        <v>202737.7</v>
      </c>
      <c r="O1349" s="42">
        <v>91231.965000000011</v>
      </c>
      <c r="Q1349" s="100"/>
      <c r="R1349" s="100"/>
    </row>
    <row r="1350" spans="1:18" s="17" customFormat="1" ht="18.75" customHeight="1" x14ac:dyDescent="0.25">
      <c r="A1350" s="24" t="s">
        <v>2242</v>
      </c>
      <c r="B1350" s="25" t="s">
        <v>2243</v>
      </c>
      <c r="C1350" s="26">
        <v>121071</v>
      </c>
      <c r="D1350" s="27">
        <v>66590</v>
      </c>
      <c r="E1350" s="28">
        <f t="shared" si="68"/>
        <v>0.55000784663544533</v>
      </c>
      <c r="F1350" s="29">
        <v>1.4999999999999999E-2</v>
      </c>
      <c r="G1350" s="30">
        <v>122887</v>
      </c>
      <c r="H1350" s="31">
        <f t="shared" si="69"/>
        <v>67588.814249489966</v>
      </c>
      <c r="I1350" s="31">
        <f>+G1350+(2509*6)</f>
        <v>137941</v>
      </c>
      <c r="J1350" s="29">
        <v>0.03</v>
      </c>
      <c r="K1350" s="32">
        <v>126574</v>
      </c>
      <c r="L1350" s="32">
        <v>69617</v>
      </c>
      <c r="M1350" s="32">
        <v>142078</v>
      </c>
      <c r="N1350" s="32">
        <v>139231.40000000002</v>
      </c>
      <c r="O1350" s="32">
        <v>62654.130000000012</v>
      </c>
      <c r="Q1350" s="100"/>
      <c r="R1350" s="100"/>
    </row>
    <row r="1351" spans="1:18" s="17" customFormat="1" ht="18.75" customHeight="1" x14ac:dyDescent="0.25">
      <c r="A1351" s="43" t="s">
        <v>2244</v>
      </c>
      <c r="B1351" s="44" t="s">
        <v>2243</v>
      </c>
      <c r="C1351" s="36">
        <v>145211</v>
      </c>
      <c r="D1351" s="37">
        <v>79867</v>
      </c>
      <c r="E1351" s="45">
        <f t="shared" si="68"/>
        <v>0.55000654220410294</v>
      </c>
      <c r="F1351" s="39">
        <v>1.4999999999999999E-2</v>
      </c>
      <c r="G1351" s="40">
        <v>147389</v>
      </c>
      <c r="H1351" s="41">
        <f t="shared" si="69"/>
        <v>81064.914248920526</v>
      </c>
      <c r="I1351" s="41">
        <f t="shared" ref="I1351:I1361" si="70">+G1351+(2509*6)</f>
        <v>162443</v>
      </c>
      <c r="J1351" s="39">
        <v>0.03</v>
      </c>
      <c r="K1351" s="42">
        <v>151811</v>
      </c>
      <c r="L1351" s="42">
        <v>83497</v>
      </c>
      <c r="M1351" s="42">
        <v>167315</v>
      </c>
      <c r="N1351" s="42">
        <v>166992.1</v>
      </c>
      <c r="O1351" s="42">
        <v>75146.445000000007</v>
      </c>
      <c r="Q1351" s="100"/>
      <c r="R1351" s="100"/>
    </row>
    <row r="1352" spans="1:18" s="17" customFormat="1" ht="18.75" customHeight="1" x14ac:dyDescent="0.25">
      <c r="A1352" s="24" t="s">
        <v>2245</v>
      </c>
      <c r="B1352" s="25" t="s">
        <v>2246</v>
      </c>
      <c r="C1352" s="26">
        <v>139231</v>
      </c>
      <c r="D1352" s="27">
        <v>76578</v>
      </c>
      <c r="E1352" s="28">
        <f t="shared" si="68"/>
        <v>0.55000682319311078</v>
      </c>
      <c r="F1352" s="29">
        <v>1.4999999999999999E-2</v>
      </c>
      <c r="G1352" s="30">
        <v>141319</v>
      </c>
      <c r="H1352" s="31">
        <f t="shared" si="69"/>
        <v>77726.414246827218</v>
      </c>
      <c r="I1352" s="31">
        <f t="shared" si="70"/>
        <v>156373</v>
      </c>
      <c r="J1352" s="29">
        <v>0.03</v>
      </c>
      <c r="K1352" s="32">
        <v>145559</v>
      </c>
      <c r="L1352" s="32">
        <v>80058</v>
      </c>
      <c r="M1352" s="32">
        <v>161063</v>
      </c>
      <c r="N1352" s="32">
        <v>160114.90000000002</v>
      </c>
      <c r="O1352" s="32">
        <v>72051.705000000016</v>
      </c>
      <c r="Q1352" s="100"/>
      <c r="R1352" s="100"/>
    </row>
    <row r="1353" spans="1:18" s="17" customFormat="1" ht="18.75" customHeight="1" x14ac:dyDescent="0.25">
      <c r="A1353" s="43" t="s">
        <v>2247</v>
      </c>
      <c r="B1353" s="44" t="s">
        <v>2246</v>
      </c>
      <c r="C1353" s="36">
        <v>166994</v>
      </c>
      <c r="D1353" s="37">
        <v>91847</v>
      </c>
      <c r="E1353" s="45">
        <f t="shared" si="68"/>
        <v>0.55000179647172953</v>
      </c>
      <c r="F1353" s="39">
        <v>1.4999999999999999E-2</v>
      </c>
      <c r="G1353" s="40">
        <v>169499</v>
      </c>
      <c r="H1353" s="41">
        <f t="shared" si="69"/>
        <v>93224.754500161682</v>
      </c>
      <c r="I1353" s="41">
        <f t="shared" si="70"/>
        <v>184553</v>
      </c>
      <c r="J1353" s="39">
        <v>0.03</v>
      </c>
      <c r="K1353" s="42">
        <v>174584</v>
      </c>
      <c r="L1353" s="42">
        <v>96022</v>
      </c>
      <c r="M1353" s="42">
        <v>190088</v>
      </c>
      <c r="N1353" s="42">
        <v>192042.40000000002</v>
      </c>
      <c r="O1353" s="42">
        <v>86419.080000000016</v>
      </c>
      <c r="Q1353" s="100"/>
      <c r="R1353" s="100"/>
    </row>
    <row r="1354" spans="1:18" s="17" customFormat="1" ht="18.75" customHeight="1" x14ac:dyDescent="0.25">
      <c r="A1354" s="24" t="s">
        <v>2248</v>
      </c>
      <c r="B1354" s="25" t="s">
        <v>2249</v>
      </c>
      <c r="C1354" s="26">
        <v>134292</v>
      </c>
      <c r="D1354" s="27">
        <v>73861</v>
      </c>
      <c r="E1354" s="28">
        <f t="shared" si="68"/>
        <v>0.55000297858398117</v>
      </c>
      <c r="F1354" s="29">
        <v>1.4999999999999999E-2</v>
      </c>
      <c r="G1354" s="30">
        <v>136306</v>
      </c>
      <c r="H1354" s="31">
        <f t="shared" si="69"/>
        <v>74968.705998868143</v>
      </c>
      <c r="I1354" s="31">
        <f t="shared" si="70"/>
        <v>151360</v>
      </c>
      <c r="J1354" s="29">
        <v>0.03</v>
      </c>
      <c r="K1354" s="32">
        <v>140395</v>
      </c>
      <c r="L1354" s="32">
        <v>77218</v>
      </c>
      <c r="M1354" s="32">
        <v>155899</v>
      </c>
      <c r="N1354" s="32">
        <v>154434.5</v>
      </c>
      <c r="O1354" s="32">
        <v>69495.525000000009</v>
      </c>
      <c r="Q1354" s="100"/>
      <c r="R1354" s="100"/>
    </row>
    <row r="1355" spans="1:18" s="17" customFormat="1" ht="18.75" customHeight="1" x14ac:dyDescent="0.25">
      <c r="A1355" s="43" t="s">
        <v>2250</v>
      </c>
      <c r="B1355" s="44" t="s">
        <v>2251</v>
      </c>
      <c r="C1355" s="36">
        <v>158435</v>
      </c>
      <c r="D1355" s="37">
        <v>87140</v>
      </c>
      <c r="E1355" s="45">
        <f t="shared" si="68"/>
        <v>0.55000473380250581</v>
      </c>
      <c r="F1355" s="39">
        <v>1.4999999999999999E-2</v>
      </c>
      <c r="G1355" s="40">
        <v>160812</v>
      </c>
      <c r="H1355" s="41">
        <f t="shared" si="69"/>
        <v>88447.361252248564</v>
      </c>
      <c r="I1355" s="41">
        <f t="shared" si="70"/>
        <v>175866</v>
      </c>
      <c r="J1355" s="39">
        <v>0.03</v>
      </c>
      <c r="K1355" s="42">
        <v>165636</v>
      </c>
      <c r="L1355" s="42">
        <v>91101</v>
      </c>
      <c r="M1355" s="42">
        <v>181140</v>
      </c>
      <c r="N1355" s="42">
        <v>182199.6</v>
      </c>
      <c r="O1355" s="42">
        <v>81989.820000000007</v>
      </c>
      <c r="Q1355" s="100"/>
      <c r="R1355" s="100"/>
    </row>
    <row r="1356" spans="1:18" s="17" customFormat="1" ht="18.75" customHeight="1" x14ac:dyDescent="0.25">
      <c r="A1356" s="24" t="s">
        <v>2252</v>
      </c>
      <c r="B1356" s="25" t="s">
        <v>2253</v>
      </c>
      <c r="C1356" s="26">
        <v>154435</v>
      </c>
      <c r="D1356" s="27">
        <v>84940</v>
      </c>
      <c r="E1356" s="28">
        <f t="shared" si="68"/>
        <v>0.55000485641208274</v>
      </c>
      <c r="F1356" s="29">
        <v>1.4999999999999999E-2</v>
      </c>
      <c r="G1356" s="30">
        <v>156752</v>
      </c>
      <c r="H1356" s="31">
        <f t="shared" si="69"/>
        <v>86214.3612523068</v>
      </c>
      <c r="I1356" s="31">
        <f t="shared" si="70"/>
        <v>171806</v>
      </c>
      <c r="J1356" s="29">
        <v>0.03</v>
      </c>
      <c r="K1356" s="32">
        <v>161455</v>
      </c>
      <c r="L1356" s="32">
        <v>88801</v>
      </c>
      <c r="M1356" s="32">
        <v>176959</v>
      </c>
      <c r="N1356" s="32">
        <v>177600.5</v>
      </c>
      <c r="O1356" s="32">
        <v>79920.225000000006</v>
      </c>
      <c r="Q1356" s="100"/>
      <c r="R1356" s="100"/>
    </row>
    <row r="1357" spans="1:18" s="17" customFormat="1" ht="18.75" customHeight="1" x14ac:dyDescent="0.25">
      <c r="A1357" s="43" t="s">
        <v>2254</v>
      </c>
      <c r="B1357" s="44" t="s">
        <v>2253</v>
      </c>
      <c r="C1357" s="36">
        <v>182194</v>
      </c>
      <c r="D1357" s="37">
        <v>100207</v>
      </c>
      <c r="E1357" s="45">
        <f t="shared" si="68"/>
        <v>0.55000164659648509</v>
      </c>
      <c r="F1357" s="39">
        <v>1.4999999999999999E-2</v>
      </c>
      <c r="G1357" s="40">
        <v>184927</v>
      </c>
      <c r="H1357" s="41">
        <f t="shared" si="69"/>
        <v>101710.1545001482</v>
      </c>
      <c r="I1357" s="41">
        <f t="shared" si="70"/>
        <v>199981</v>
      </c>
      <c r="J1357" s="39">
        <v>0.03</v>
      </c>
      <c r="K1357" s="42">
        <v>190475</v>
      </c>
      <c r="L1357" s="42">
        <v>104762</v>
      </c>
      <c r="M1357" s="42">
        <v>205979</v>
      </c>
      <c r="N1357" s="42">
        <v>209522.50000000003</v>
      </c>
      <c r="O1357" s="42">
        <v>94285.125000000015</v>
      </c>
      <c r="Q1357" s="100"/>
      <c r="R1357" s="100"/>
    </row>
    <row r="1358" spans="1:18" s="17" customFormat="1" ht="18.75" customHeight="1" x14ac:dyDescent="0.25">
      <c r="A1358" s="24" t="s">
        <v>2255</v>
      </c>
      <c r="B1358" s="25" t="s">
        <v>2256</v>
      </c>
      <c r="C1358" s="26">
        <v>155897</v>
      </c>
      <c r="D1358" s="27">
        <v>85744</v>
      </c>
      <c r="E1358" s="28">
        <f t="shared" si="68"/>
        <v>0.55000416941955266</v>
      </c>
      <c r="F1358" s="29">
        <v>1.4999999999999999E-2</v>
      </c>
      <c r="G1358" s="30">
        <v>158235</v>
      </c>
      <c r="H1358" s="31">
        <f t="shared" si="69"/>
        <v>87029.909748102917</v>
      </c>
      <c r="I1358" s="31">
        <f t="shared" si="70"/>
        <v>173289</v>
      </c>
      <c r="J1358" s="29">
        <v>0.03</v>
      </c>
      <c r="K1358" s="32">
        <v>162982</v>
      </c>
      <c r="L1358" s="32">
        <v>89641</v>
      </c>
      <c r="M1358" s="32">
        <v>178486</v>
      </c>
      <c r="N1358" s="32">
        <v>179280.2</v>
      </c>
      <c r="O1358" s="32">
        <v>80676.090000000011</v>
      </c>
      <c r="Q1358" s="100"/>
      <c r="R1358" s="100"/>
    </row>
    <row r="1359" spans="1:18" s="17" customFormat="1" ht="18.75" customHeight="1" x14ac:dyDescent="0.25">
      <c r="A1359" s="43" t="s">
        <v>2257</v>
      </c>
      <c r="B1359" s="44" t="s">
        <v>2256</v>
      </c>
      <c r="C1359" s="36">
        <v>179961</v>
      </c>
      <c r="D1359" s="37">
        <v>98979</v>
      </c>
      <c r="E1359" s="45">
        <f t="shared" si="68"/>
        <v>0.55000250054178401</v>
      </c>
      <c r="F1359" s="39">
        <v>1.4999999999999999E-2</v>
      </c>
      <c r="G1359" s="40">
        <v>182660</v>
      </c>
      <c r="H1359" s="41">
        <f t="shared" si="69"/>
        <v>100463.45674896227</v>
      </c>
      <c r="I1359" s="41">
        <f t="shared" si="70"/>
        <v>197714</v>
      </c>
      <c r="J1359" s="39">
        <v>0.03</v>
      </c>
      <c r="K1359" s="42">
        <v>188140</v>
      </c>
      <c r="L1359" s="42">
        <v>103477</v>
      </c>
      <c r="M1359" s="42">
        <v>203644</v>
      </c>
      <c r="N1359" s="42">
        <v>206954.00000000003</v>
      </c>
      <c r="O1359" s="42">
        <v>93129.300000000017</v>
      </c>
      <c r="Q1359" s="100"/>
      <c r="R1359" s="100"/>
    </row>
    <row r="1360" spans="1:18" s="17" customFormat="1" ht="18.75" customHeight="1" x14ac:dyDescent="0.25">
      <c r="A1360" s="24" t="s">
        <v>2258</v>
      </c>
      <c r="B1360" s="25" t="s">
        <v>2259</v>
      </c>
      <c r="C1360" s="26">
        <v>179280</v>
      </c>
      <c r="D1360" s="27">
        <v>98604</v>
      </c>
      <c r="E1360" s="28">
        <f t="shared" si="68"/>
        <v>0.55000000000000004</v>
      </c>
      <c r="F1360" s="29">
        <v>1.4999999999999999E-2</v>
      </c>
      <c r="G1360" s="30">
        <v>181969</v>
      </c>
      <c r="H1360" s="31">
        <f t="shared" si="69"/>
        <v>100082.95000000001</v>
      </c>
      <c r="I1360" s="31">
        <f t="shared" si="70"/>
        <v>197023</v>
      </c>
      <c r="J1360" s="29">
        <v>0.03</v>
      </c>
      <c r="K1360" s="32">
        <v>187428</v>
      </c>
      <c r="L1360" s="32">
        <v>103085</v>
      </c>
      <c r="M1360" s="32">
        <v>202932</v>
      </c>
      <c r="N1360" s="32">
        <v>206170.80000000002</v>
      </c>
      <c r="O1360" s="32">
        <v>92776.860000000015</v>
      </c>
      <c r="Q1360" s="100"/>
      <c r="R1360" s="100"/>
    </row>
    <row r="1361" spans="1:18" s="17" customFormat="1" ht="18.75" customHeight="1" x14ac:dyDescent="0.25">
      <c r="A1361" s="43" t="s">
        <v>2260</v>
      </c>
      <c r="B1361" s="44" t="s">
        <v>2259</v>
      </c>
      <c r="C1361" s="36">
        <v>210634</v>
      </c>
      <c r="D1361" s="37">
        <v>115849</v>
      </c>
      <c r="E1361" s="45">
        <f t="shared" si="68"/>
        <v>0.55000142427148513</v>
      </c>
      <c r="F1361" s="39">
        <v>1.4999999999999999E-2</v>
      </c>
      <c r="G1361" s="40">
        <v>213794</v>
      </c>
      <c r="H1361" s="41">
        <f t="shared" si="69"/>
        <v>117587.00450069789</v>
      </c>
      <c r="I1361" s="41">
        <f t="shared" si="70"/>
        <v>228848</v>
      </c>
      <c r="J1361" s="39">
        <v>0.03</v>
      </c>
      <c r="K1361" s="42">
        <v>220208</v>
      </c>
      <c r="L1361" s="42">
        <v>121115</v>
      </c>
      <c r="M1361" s="42">
        <v>235712</v>
      </c>
      <c r="N1361" s="42">
        <v>242228.80000000002</v>
      </c>
      <c r="O1361" s="42">
        <v>109002.96</v>
      </c>
      <c r="Q1361" s="100"/>
      <c r="R1361" s="100"/>
    </row>
    <row r="1362" spans="1:18" s="17" customFormat="1" ht="18.75" customHeight="1" x14ac:dyDescent="0.25">
      <c r="A1362" s="84" t="s">
        <v>2261</v>
      </c>
      <c r="B1362" s="51"/>
      <c r="C1362" s="51"/>
      <c r="D1362" s="20"/>
      <c r="E1362" s="20"/>
      <c r="F1362" s="20"/>
      <c r="G1362" s="20">
        <v>0</v>
      </c>
      <c r="H1362" s="20"/>
      <c r="I1362" s="20"/>
      <c r="J1362" s="20"/>
      <c r="K1362" s="20"/>
      <c r="L1362" s="20"/>
      <c r="M1362" s="23"/>
      <c r="N1362" s="20"/>
      <c r="O1362" s="84"/>
      <c r="Q1362" s="100"/>
      <c r="R1362" s="100"/>
    </row>
    <row r="1363" spans="1:18" s="17" customFormat="1" ht="18.75" customHeight="1" x14ac:dyDescent="0.25">
      <c r="A1363" s="24" t="s">
        <v>2262</v>
      </c>
      <c r="B1363" s="25" t="s">
        <v>2263</v>
      </c>
      <c r="C1363" s="26">
        <v>36439</v>
      </c>
      <c r="D1363" s="27">
        <v>20042</v>
      </c>
      <c r="E1363" s="28">
        <f t="shared" si="68"/>
        <v>0.55001509371826884</v>
      </c>
      <c r="F1363" s="29">
        <v>1.4999999999999999E-2</v>
      </c>
      <c r="G1363" s="30">
        <v>36986</v>
      </c>
      <c r="H1363" s="31">
        <f t="shared" si="69"/>
        <v>20342.858256263891</v>
      </c>
      <c r="I1363" s="31">
        <f>+G1363+(2509*1)</f>
        <v>39495</v>
      </c>
      <c r="J1363" s="29">
        <v>0.03</v>
      </c>
      <c r="K1363" s="32">
        <v>38096</v>
      </c>
      <c r="L1363" s="32">
        <v>20953</v>
      </c>
      <c r="M1363" s="32">
        <v>40680</v>
      </c>
      <c r="N1363" s="32">
        <v>41905.600000000006</v>
      </c>
      <c r="O1363" s="32">
        <v>18857.520000000004</v>
      </c>
      <c r="Q1363" s="100"/>
      <c r="R1363" s="100"/>
    </row>
    <row r="1364" spans="1:18" s="17" customFormat="1" ht="18.75" customHeight="1" x14ac:dyDescent="0.25">
      <c r="A1364" s="43" t="s">
        <v>2264</v>
      </c>
      <c r="B1364" s="44" t="s">
        <v>2263</v>
      </c>
      <c r="C1364" s="36">
        <v>45698</v>
      </c>
      <c r="D1364" s="37">
        <v>25134</v>
      </c>
      <c r="E1364" s="45">
        <f t="shared" si="68"/>
        <v>0.55000218827957459</v>
      </c>
      <c r="F1364" s="39">
        <v>1.4999999999999999E-2</v>
      </c>
      <c r="G1364" s="40">
        <v>46383</v>
      </c>
      <c r="H1364" s="41">
        <f t="shared" si="69"/>
        <v>25510.751498971509</v>
      </c>
      <c r="I1364" s="41">
        <f t="shared" ref="I1364:I1374" si="71">+G1364+(2509*1)</f>
        <v>48892</v>
      </c>
      <c r="J1364" s="39">
        <v>0.03</v>
      </c>
      <c r="K1364" s="42">
        <v>47774</v>
      </c>
      <c r="L1364" s="42">
        <v>26276</v>
      </c>
      <c r="M1364" s="42">
        <v>50358</v>
      </c>
      <c r="N1364" s="42">
        <v>52551.4</v>
      </c>
      <c r="O1364" s="42">
        <v>23648.13</v>
      </c>
      <c r="Q1364" s="100"/>
      <c r="R1364" s="100"/>
    </row>
    <row r="1365" spans="1:18" s="17" customFormat="1" ht="18.75" customHeight="1" x14ac:dyDescent="0.25">
      <c r="A1365" s="24" t="s">
        <v>2265</v>
      </c>
      <c r="B1365" s="25" t="s">
        <v>2266</v>
      </c>
      <c r="C1365" s="26">
        <v>41903</v>
      </c>
      <c r="D1365" s="27">
        <v>23047</v>
      </c>
      <c r="E1365" s="28">
        <f t="shared" si="68"/>
        <v>0.55000835262391712</v>
      </c>
      <c r="F1365" s="29">
        <v>1.4999999999999999E-2</v>
      </c>
      <c r="G1365" s="30">
        <v>42532</v>
      </c>
      <c r="H1365" s="31">
        <f t="shared" si="69"/>
        <v>23392.955253800443</v>
      </c>
      <c r="I1365" s="31">
        <f t="shared" si="71"/>
        <v>45041</v>
      </c>
      <c r="J1365" s="29">
        <v>0.03</v>
      </c>
      <c r="K1365" s="32">
        <v>43808</v>
      </c>
      <c r="L1365" s="32">
        <v>24095</v>
      </c>
      <c r="M1365" s="32">
        <v>46392</v>
      </c>
      <c r="N1365" s="32">
        <v>48188.800000000003</v>
      </c>
      <c r="O1365" s="32">
        <v>21684.960000000003</v>
      </c>
      <c r="Q1365" s="100"/>
      <c r="R1365" s="100"/>
    </row>
    <row r="1366" spans="1:18" s="17" customFormat="1" ht="18.75" customHeight="1" x14ac:dyDescent="0.25">
      <c r="A1366" s="43" t="s">
        <v>2267</v>
      </c>
      <c r="B1366" s="44" t="s">
        <v>2266</v>
      </c>
      <c r="C1366" s="36">
        <v>52553</v>
      </c>
      <c r="D1366" s="37">
        <v>28905</v>
      </c>
      <c r="E1366" s="45">
        <f t="shared" si="68"/>
        <v>0.55001617414800297</v>
      </c>
      <c r="F1366" s="39">
        <v>1.4999999999999999E-2</v>
      </c>
      <c r="G1366" s="40">
        <v>53341</v>
      </c>
      <c r="H1366" s="41">
        <f t="shared" si="69"/>
        <v>29338.412745228627</v>
      </c>
      <c r="I1366" s="41">
        <f t="shared" si="71"/>
        <v>55850</v>
      </c>
      <c r="J1366" s="39">
        <v>0.03</v>
      </c>
      <c r="K1366" s="42">
        <v>54941</v>
      </c>
      <c r="L1366" s="42">
        <v>30218</v>
      </c>
      <c r="M1366" s="42">
        <v>57525</v>
      </c>
      <c r="N1366" s="42">
        <v>60435.100000000006</v>
      </c>
      <c r="O1366" s="42">
        <v>27195.795000000002</v>
      </c>
      <c r="Q1366" s="100"/>
      <c r="R1366" s="100"/>
    </row>
    <row r="1367" spans="1:18" s="17" customFormat="1" ht="18.75" customHeight="1" x14ac:dyDescent="0.25">
      <c r="A1367" s="24" t="s">
        <v>2268</v>
      </c>
      <c r="B1367" s="25" t="s">
        <v>2269</v>
      </c>
      <c r="C1367" s="26">
        <v>42533</v>
      </c>
      <c r="D1367" s="27">
        <v>23394</v>
      </c>
      <c r="E1367" s="28">
        <f t="shared" si="68"/>
        <v>0.550019984482637</v>
      </c>
      <c r="F1367" s="29">
        <v>1.4999999999999999E-2</v>
      </c>
      <c r="G1367" s="30">
        <v>43171</v>
      </c>
      <c r="H1367" s="31">
        <f t="shared" si="69"/>
        <v>23744.912750099924</v>
      </c>
      <c r="I1367" s="31">
        <f t="shared" si="71"/>
        <v>45680</v>
      </c>
      <c r="J1367" s="29">
        <v>0.03</v>
      </c>
      <c r="K1367" s="32">
        <v>44466</v>
      </c>
      <c r="L1367" s="32">
        <v>24457</v>
      </c>
      <c r="M1367" s="32">
        <v>47050</v>
      </c>
      <c r="N1367" s="32">
        <v>48912.600000000006</v>
      </c>
      <c r="O1367" s="32">
        <v>22010.670000000002</v>
      </c>
      <c r="Q1367" s="100"/>
      <c r="R1367" s="100"/>
    </row>
    <row r="1368" spans="1:18" s="17" customFormat="1" ht="18.75" customHeight="1" x14ac:dyDescent="0.25">
      <c r="A1368" s="43" t="s">
        <v>2270</v>
      </c>
      <c r="B1368" s="44" t="s">
        <v>2269</v>
      </c>
      <c r="C1368" s="36">
        <v>47872</v>
      </c>
      <c r="D1368" s="37">
        <v>26330</v>
      </c>
      <c r="E1368" s="45">
        <f t="shared" si="68"/>
        <v>0.5500083556149733</v>
      </c>
      <c r="F1368" s="39">
        <v>1.4999999999999999E-2</v>
      </c>
      <c r="G1368" s="40">
        <v>48590</v>
      </c>
      <c r="H1368" s="41">
        <f t="shared" si="69"/>
        <v>26724.905999331553</v>
      </c>
      <c r="I1368" s="41">
        <f t="shared" si="71"/>
        <v>51099</v>
      </c>
      <c r="J1368" s="39">
        <v>0.03</v>
      </c>
      <c r="K1368" s="42">
        <v>50048</v>
      </c>
      <c r="L1368" s="42">
        <v>27527</v>
      </c>
      <c r="M1368" s="42">
        <v>52632</v>
      </c>
      <c r="N1368" s="42">
        <v>55052.800000000003</v>
      </c>
      <c r="O1368" s="42">
        <v>24773.760000000002</v>
      </c>
      <c r="Q1368" s="100"/>
      <c r="R1368" s="100"/>
    </row>
    <row r="1369" spans="1:18" s="17" customFormat="1" ht="18.75" customHeight="1" x14ac:dyDescent="0.25">
      <c r="A1369" s="24" t="s">
        <v>2271</v>
      </c>
      <c r="B1369" s="25" t="s">
        <v>2272</v>
      </c>
      <c r="C1369" s="26">
        <v>48913</v>
      </c>
      <c r="D1369" s="27">
        <v>26903</v>
      </c>
      <c r="E1369" s="28">
        <f t="shared" si="68"/>
        <v>0.55001737779322468</v>
      </c>
      <c r="F1369" s="29">
        <v>1.4999999999999999E-2</v>
      </c>
      <c r="G1369" s="30">
        <v>49647</v>
      </c>
      <c r="H1369" s="31">
        <f t="shared" si="69"/>
        <v>27306.712755300225</v>
      </c>
      <c r="I1369" s="31">
        <f t="shared" si="71"/>
        <v>52156</v>
      </c>
      <c r="J1369" s="29">
        <v>0.03</v>
      </c>
      <c r="K1369" s="32">
        <v>51136</v>
      </c>
      <c r="L1369" s="32">
        <v>28126</v>
      </c>
      <c r="M1369" s="32">
        <v>53720</v>
      </c>
      <c r="N1369" s="32">
        <v>56249.600000000006</v>
      </c>
      <c r="O1369" s="32">
        <v>25312.320000000003</v>
      </c>
      <c r="Q1369" s="100"/>
      <c r="R1369" s="100"/>
    </row>
    <row r="1370" spans="1:18" s="17" customFormat="1" ht="18.75" customHeight="1" x14ac:dyDescent="0.25">
      <c r="A1370" s="43" t="s">
        <v>2273</v>
      </c>
      <c r="B1370" s="44" t="s">
        <v>2272</v>
      </c>
      <c r="C1370" s="36">
        <v>55048</v>
      </c>
      <c r="D1370" s="37">
        <v>30277</v>
      </c>
      <c r="E1370" s="45">
        <f t="shared" si="68"/>
        <v>0.55001089957854965</v>
      </c>
      <c r="F1370" s="39">
        <v>1.4999999999999999E-2</v>
      </c>
      <c r="G1370" s="40">
        <v>55874</v>
      </c>
      <c r="H1370" s="41">
        <f t="shared" si="69"/>
        <v>30731.309003051883</v>
      </c>
      <c r="I1370" s="41">
        <f t="shared" si="71"/>
        <v>58383</v>
      </c>
      <c r="J1370" s="39">
        <v>0.03</v>
      </c>
      <c r="K1370" s="42">
        <v>57550</v>
      </c>
      <c r="L1370" s="42">
        <v>31653</v>
      </c>
      <c r="M1370" s="42">
        <v>60134</v>
      </c>
      <c r="N1370" s="42">
        <v>63305.000000000007</v>
      </c>
      <c r="O1370" s="42">
        <v>28487.250000000004</v>
      </c>
      <c r="Q1370" s="100"/>
      <c r="R1370" s="100"/>
    </row>
    <row r="1371" spans="1:18" s="17" customFormat="1" ht="18.75" customHeight="1" x14ac:dyDescent="0.25">
      <c r="A1371" s="24" t="s">
        <v>2274</v>
      </c>
      <c r="B1371" s="25" t="s">
        <v>2275</v>
      </c>
      <c r="C1371" s="26">
        <v>46096</v>
      </c>
      <c r="D1371" s="27">
        <v>25353</v>
      </c>
      <c r="E1371" s="28">
        <f t="shared" si="68"/>
        <v>0.55000433877125998</v>
      </c>
      <c r="F1371" s="29">
        <v>1.4999999999999999E-2</v>
      </c>
      <c r="G1371" s="30">
        <v>46787</v>
      </c>
      <c r="H1371" s="31">
        <f t="shared" si="69"/>
        <v>25733.052998090941</v>
      </c>
      <c r="I1371" s="31">
        <f t="shared" si="71"/>
        <v>49296</v>
      </c>
      <c r="J1371" s="29">
        <v>0.03</v>
      </c>
      <c r="K1371" s="32">
        <v>48191</v>
      </c>
      <c r="L1371" s="32">
        <v>26505</v>
      </c>
      <c r="M1371" s="32">
        <v>50775</v>
      </c>
      <c r="N1371" s="32">
        <v>53010.100000000006</v>
      </c>
      <c r="O1371" s="32">
        <v>23854.545000000002</v>
      </c>
      <c r="Q1371" s="100"/>
      <c r="R1371" s="100"/>
    </row>
    <row r="1372" spans="1:18" s="17" customFormat="1" ht="18.75" customHeight="1" x14ac:dyDescent="0.25">
      <c r="A1372" s="43" t="s">
        <v>2276</v>
      </c>
      <c r="B1372" s="44" t="s">
        <v>2275</v>
      </c>
      <c r="C1372" s="36">
        <v>51473</v>
      </c>
      <c r="D1372" s="37">
        <v>28311</v>
      </c>
      <c r="E1372" s="45">
        <f t="shared" si="68"/>
        <v>0.55001651351193825</v>
      </c>
      <c r="F1372" s="39">
        <v>1.4999999999999999E-2</v>
      </c>
      <c r="G1372" s="40">
        <v>52245</v>
      </c>
      <c r="H1372" s="41">
        <f t="shared" si="69"/>
        <v>28735.612748431213</v>
      </c>
      <c r="I1372" s="41">
        <f t="shared" si="71"/>
        <v>54754</v>
      </c>
      <c r="J1372" s="39">
        <v>0.03</v>
      </c>
      <c r="K1372" s="42">
        <v>53812</v>
      </c>
      <c r="L1372" s="42">
        <v>29597</v>
      </c>
      <c r="M1372" s="42">
        <v>56396</v>
      </c>
      <c r="N1372" s="42">
        <v>59193.200000000004</v>
      </c>
      <c r="O1372" s="42">
        <v>26636.940000000002</v>
      </c>
      <c r="Q1372" s="100"/>
      <c r="R1372" s="100"/>
    </row>
    <row r="1373" spans="1:18" s="17" customFormat="1" ht="18.75" customHeight="1" x14ac:dyDescent="0.25">
      <c r="A1373" s="24" t="s">
        <v>2277</v>
      </c>
      <c r="B1373" s="25" t="s">
        <v>2278</v>
      </c>
      <c r="C1373" s="26">
        <v>53011</v>
      </c>
      <c r="D1373" s="27">
        <v>29157</v>
      </c>
      <c r="E1373" s="28">
        <f t="shared" si="68"/>
        <v>0.55001792080888867</v>
      </c>
      <c r="F1373" s="29">
        <v>1.4999999999999999E-2</v>
      </c>
      <c r="G1373" s="30">
        <v>53806</v>
      </c>
      <c r="H1373" s="31">
        <f t="shared" si="69"/>
        <v>29594.264247043066</v>
      </c>
      <c r="I1373" s="31">
        <f t="shared" si="71"/>
        <v>56315</v>
      </c>
      <c r="J1373" s="29">
        <v>0.03</v>
      </c>
      <c r="K1373" s="32">
        <v>55420</v>
      </c>
      <c r="L1373" s="32">
        <v>30482</v>
      </c>
      <c r="M1373" s="32">
        <v>58004</v>
      </c>
      <c r="N1373" s="32">
        <v>60962.000000000007</v>
      </c>
      <c r="O1373" s="32">
        <v>27432.900000000005</v>
      </c>
      <c r="Q1373" s="100"/>
      <c r="R1373" s="100"/>
    </row>
    <row r="1374" spans="1:18" s="17" customFormat="1" ht="18.75" customHeight="1" x14ac:dyDescent="0.25">
      <c r="A1374" s="43" t="s">
        <v>2279</v>
      </c>
      <c r="B1374" s="44" t="s">
        <v>2278</v>
      </c>
      <c r="C1374" s="36">
        <v>59192</v>
      </c>
      <c r="D1374" s="37">
        <v>32556</v>
      </c>
      <c r="E1374" s="45">
        <f t="shared" si="68"/>
        <v>0.55000675766995544</v>
      </c>
      <c r="F1374" s="39">
        <v>1.4999999999999999E-2</v>
      </c>
      <c r="G1374" s="40">
        <v>60080</v>
      </c>
      <c r="H1374" s="41">
        <f t="shared" si="69"/>
        <v>33044.406000810923</v>
      </c>
      <c r="I1374" s="41">
        <f t="shared" si="71"/>
        <v>62589</v>
      </c>
      <c r="J1374" s="39">
        <v>0.03</v>
      </c>
      <c r="K1374" s="42">
        <v>61882</v>
      </c>
      <c r="L1374" s="42">
        <v>34036</v>
      </c>
      <c r="M1374" s="42">
        <v>64466</v>
      </c>
      <c r="N1374" s="42">
        <v>68070.200000000012</v>
      </c>
      <c r="O1374" s="42">
        <v>30631.590000000007</v>
      </c>
      <c r="Q1374" s="100"/>
      <c r="R1374" s="100"/>
    </row>
    <row r="1375" spans="1:18" s="17" customFormat="1" ht="18.75" customHeight="1" x14ac:dyDescent="0.25">
      <c r="A1375" s="24" t="s">
        <v>2280</v>
      </c>
      <c r="B1375" s="25" t="s">
        <v>2281</v>
      </c>
      <c r="C1375" s="26">
        <v>53160</v>
      </c>
      <c r="D1375" s="27">
        <v>29238</v>
      </c>
      <c r="E1375" s="28">
        <f t="shared" si="68"/>
        <v>0.55000000000000004</v>
      </c>
      <c r="F1375" s="29">
        <v>1.4999999999999999E-2</v>
      </c>
      <c r="G1375" s="30">
        <v>53957</v>
      </c>
      <c r="H1375" s="31">
        <f t="shared" si="69"/>
        <v>29676.350000000002</v>
      </c>
      <c r="I1375" s="31">
        <f>+G1375+(2509*2)</f>
        <v>58975</v>
      </c>
      <c r="J1375" s="29">
        <v>0.03</v>
      </c>
      <c r="K1375" s="32">
        <v>55576</v>
      </c>
      <c r="L1375" s="32">
        <v>30567</v>
      </c>
      <c r="M1375" s="32">
        <v>60744</v>
      </c>
      <c r="N1375" s="32">
        <v>61133.600000000006</v>
      </c>
      <c r="O1375" s="32">
        <v>27510.120000000003</v>
      </c>
      <c r="Q1375" s="100"/>
      <c r="R1375" s="100"/>
    </row>
    <row r="1376" spans="1:18" s="17" customFormat="1" ht="18.75" customHeight="1" x14ac:dyDescent="0.25">
      <c r="A1376" s="43" t="s">
        <v>2282</v>
      </c>
      <c r="B1376" s="44" t="s">
        <v>2281</v>
      </c>
      <c r="C1376" s="36">
        <v>66139</v>
      </c>
      <c r="D1376" s="37">
        <v>36377</v>
      </c>
      <c r="E1376" s="45">
        <f t="shared" si="68"/>
        <v>0.55000831581971299</v>
      </c>
      <c r="F1376" s="39">
        <v>1.4999999999999999E-2</v>
      </c>
      <c r="G1376" s="40">
        <v>67131</v>
      </c>
      <c r="H1376" s="41">
        <f t="shared" si="69"/>
        <v>36922.608249293153</v>
      </c>
      <c r="I1376" s="41">
        <f t="shared" ref="I1376:I1386" si="72">+G1376+(2509*2)</f>
        <v>72149</v>
      </c>
      <c r="J1376" s="39">
        <v>0.03</v>
      </c>
      <c r="K1376" s="42">
        <v>69145</v>
      </c>
      <c r="L1376" s="42">
        <v>38030</v>
      </c>
      <c r="M1376" s="42">
        <v>74313</v>
      </c>
      <c r="N1376" s="42">
        <v>76059.5</v>
      </c>
      <c r="O1376" s="42">
        <v>34226.775000000001</v>
      </c>
      <c r="Q1376" s="100"/>
      <c r="R1376" s="100"/>
    </row>
    <row r="1377" spans="1:18" s="17" customFormat="1" ht="18.75" customHeight="1" x14ac:dyDescent="0.25">
      <c r="A1377" s="24" t="s">
        <v>2283</v>
      </c>
      <c r="B1377" s="25" t="s">
        <v>2284</v>
      </c>
      <c r="C1377" s="26">
        <v>61133</v>
      </c>
      <c r="D1377" s="27">
        <v>33624</v>
      </c>
      <c r="E1377" s="28">
        <f t="shared" si="68"/>
        <v>0.55001390411070938</v>
      </c>
      <c r="F1377" s="29">
        <v>1.4999999999999999E-2</v>
      </c>
      <c r="G1377" s="30">
        <v>62050</v>
      </c>
      <c r="H1377" s="31">
        <f t="shared" si="69"/>
        <v>34128.362750069515</v>
      </c>
      <c r="I1377" s="31">
        <f t="shared" si="72"/>
        <v>67068</v>
      </c>
      <c r="J1377" s="29">
        <v>0.03</v>
      </c>
      <c r="K1377" s="32">
        <v>63912</v>
      </c>
      <c r="L1377" s="32">
        <v>35152</v>
      </c>
      <c r="M1377" s="32">
        <v>69080</v>
      </c>
      <c r="N1377" s="32">
        <v>70303.200000000012</v>
      </c>
      <c r="O1377" s="32">
        <v>31636.440000000006</v>
      </c>
      <c r="Q1377" s="100"/>
      <c r="R1377" s="100"/>
    </row>
    <row r="1378" spans="1:18" s="17" customFormat="1" ht="18.75" customHeight="1" x14ac:dyDescent="0.25">
      <c r="A1378" s="43" t="s">
        <v>2285</v>
      </c>
      <c r="B1378" s="44" t="s">
        <v>2284</v>
      </c>
      <c r="C1378" s="36">
        <v>76057</v>
      </c>
      <c r="D1378" s="37">
        <v>41832</v>
      </c>
      <c r="E1378" s="45">
        <f t="shared" si="68"/>
        <v>0.55000854622191253</v>
      </c>
      <c r="F1378" s="39">
        <v>1.4999999999999999E-2</v>
      </c>
      <c r="G1378" s="40">
        <v>77198</v>
      </c>
      <c r="H1378" s="41">
        <f t="shared" si="69"/>
        <v>42459.559751239205</v>
      </c>
      <c r="I1378" s="41">
        <f t="shared" si="72"/>
        <v>82216</v>
      </c>
      <c r="J1378" s="39">
        <v>0.03</v>
      </c>
      <c r="K1378" s="42">
        <v>79514</v>
      </c>
      <c r="L1378" s="42">
        <v>43733</v>
      </c>
      <c r="M1378" s="42">
        <v>84682</v>
      </c>
      <c r="N1378" s="42">
        <v>87465.400000000009</v>
      </c>
      <c r="O1378" s="42">
        <v>39359.430000000008</v>
      </c>
      <c r="Q1378" s="100"/>
      <c r="R1378" s="100"/>
    </row>
    <row r="1379" spans="1:18" s="17" customFormat="1" ht="18.75" customHeight="1" x14ac:dyDescent="0.25">
      <c r="A1379" s="24" t="s">
        <v>2286</v>
      </c>
      <c r="B1379" s="25" t="s">
        <v>2287</v>
      </c>
      <c r="C1379" s="26">
        <v>61391</v>
      </c>
      <c r="D1379" s="27">
        <v>33766</v>
      </c>
      <c r="E1379" s="28">
        <f t="shared" si="68"/>
        <v>0.55001547458096467</v>
      </c>
      <c r="F1379" s="29">
        <v>1.4999999999999999E-2</v>
      </c>
      <c r="G1379" s="30">
        <v>62312</v>
      </c>
      <c r="H1379" s="31">
        <f t="shared" si="69"/>
        <v>34272.564252089069</v>
      </c>
      <c r="I1379" s="31">
        <f t="shared" si="72"/>
        <v>67330</v>
      </c>
      <c r="J1379" s="29">
        <v>0.03</v>
      </c>
      <c r="K1379" s="32">
        <v>64181</v>
      </c>
      <c r="L1379" s="32">
        <v>35301</v>
      </c>
      <c r="M1379" s="32">
        <v>69349</v>
      </c>
      <c r="N1379" s="32">
        <v>70599.100000000006</v>
      </c>
      <c r="O1379" s="32">
        <v>31769.595000000005</v>
      </c>
      <c r="Q1379" s="100"/>
      <c r="R1379" s="100"/>
    </row>
    <row r="1380" spans="1:18" s="17" customFormat="1" ht="18.75" customHeight="1" x14ac:dyDescent="0.25">
      <c r="A1380" s="43" t="s">
        <v>2288</v>
      </c>
      <c r="B1380" s="44" t="s">
        <v>2287</v>
      </c>
      <c r="C1380" s="36">
        <v>70531</v>
      </c>
      <c r="D1380" s="37">
        <v>38793</v>
      </c>
      <c r="E1380" s="45">
        <f t="shared" si="68"/>
        <v>0.550013469254654</v>
      </c>
      <c r="F1380" s="39">
        <v>1.4999999999999999E-2</v>
      </c>
      <c r="G1380" s="40">
        <v>71589</v>
      </c>
      <c r="H1380" s="41">
        <f t="shared" si="69"/>
        <v>39374.914250471425</v>
      </c>
      <c r="I1380" s="41">
        <f t="shared" si="72"/>
        <v>76607</v>
      </c>
      <c r="J1380" s="39">
        <v>0.03</v>
      </c>
      <c r="K1380" s="42">
        <v>73737</v>
      </c>
      <c r="L1380" s="42">
        <v>40556</v>
      </c>
      <c r="M1380" s="42">
        <v>78905</v>
      </c>
      <c r="N1380" s="42">
        <v>81110.700000000012</v>
      </c>
      <c r="O1380" s="42">
        <v>36499.81500000001</v>
      </c>
      <c r="Q1380" s="100"/>
      <c r="R1380" s="100"/>
    </row>
    <row r="1381" spans="1:18" s="17" customFormat="1" ht="18.75" customHeight="1" x14ac:dyDescent="0.25">
      <c r="A1381" s="24" t="s">
        <v>2289</v>
      </c>
      <c r="B1381" s="25" t="s">
        <v>2290</v>
      </c>
      <c r="C1381" s="26">
        <v>70597</v>
      </c>
      <c r="D1381" s="27">
        <v>38829</v>
      </c>
      <c r="E1381" s="28">
        <f t="shared" si="68"/>
        <v>0.55000920719010726</v>
      </c>
      <c r="F1381" s="29">
        <v>1.4999999999999999E-2</v>
      </c>
      <c r="G1381" s="30">
        <v>71656</v>
      </c>
      <c r="H1381" s="31">
        <f t="shared" si="69"/>
        <v>39411.459750414324</v>
      </c>
      <c r="I1381" s="31">
        <f t="shared" si="72"/>
        <v>76674</v>
      </c>
      <c r="J1381" s="29">
        <v>0.03</v>
      </c>
      <c r="K1381" s="32">
        <v>73806</v>
      </c>
      <c r="L1381" s="32">
        <v>40594</v>
      </c>
      <c r="M1381" s="32">
        <v>78974</v>
      </c>
      <c r="N1381" s="32">
        <v>81186.600000000006</v>
      </c>
      <c r="O1381" s="32">
        <v>36533.97</v>
      </c>
      <c r="Q1381" s="100"/>
      <c r="R1381" s="100"/>
    </row>
    <row r="1382" spans="1:18" s="17" customFormat="1" ht="18.75" customHeight="1" x14ac:dyDescent="0.25">
      <c r="A1382" s="43" t="s">
        <v>2291</v>
      </c>
      <c r="B1382" s="44" t="s">
        <v>2290</v>
      </c>
      <c r="C1382" s="36">
        <v>81110</v>
      </c>
      <c r="D1382" s="37">
        <v>44611</v>
      </c>
      <c r="E1382" s="45">
        <f t="shared" si="68"/>
        <v>0.55000616446800643</v>
      </c>
      <c r="F1382" s="39">
        <v>1.4999999999999999E-2</v>
      </c>
      <c r="G1382" s="40">
        <v>82327</v>
      </c>
      <c r="H1382" s="41">
        <f t="shared" si="69"/>
        <v>45280.357502157567</v>
      </c>
      <c r="I1382" s="41">
        <f t="shared" si="72"/>
        <v>87345</v>
      </c>
      <c r="J1382" s="39">
        <v>0.03</v>
      </c>
      <c r="K1382" s="42">
        <v>84797</v>
      </c>
      <c r="L1382" s="42">
        <v>46639</v>
      </c>
      <c r="M1382" s="42">
        <v>89965</v>
      </c>
      <c r="N1382" s="42">
        <v>93276.700000000012</v>
      </c>
      <c r="O1382" s="42">
        <v>41974.515000000007</v>
      </c>
      <c r="Q1382" s="100"/>
      <c r="R1382" s="100"/>
    </row>
    <row r="1383" spans="1:18" s="17" customFormat="1" ht="18.75" customHeight="1" x14ac:dyDescent="0.25">
      <c r="A1383" s="24" t="s">
        <v>2292</v>
      </c>
      <c r="B1383" s="25" t="s">
        <v>2293</v>
      </c>
      <c r="C1383" s="26">
        <v>68634</v>
      </c>
      <c r="D1383" s="27">
        <v>37749</v>
      </c>
      <c r="E1383" s="28">
        <f t="shared" si="68"/>
        <v>0.55000437101145205</v>
      </c>
      <c r="F1383" s="29">
        <v>1.4999999999999999E-2</v>
      </c>
      <c r="G1383" s="30">
        <v>69664</v>
      </c>
      <c r="H1383" s="31">
        <f t="shared" si="69"/>
        <v>38315.504502141797</v>
      </c>
      <c r="I1383" s="31">
        <f t="shared" si="72"/>
        <v>74682</v>
      </c>
      <c r="J1383" s="29">
        <v>0.03</v>
      </c>
      <c r="K1383" s="32">
        <v>71754</v>
      </c>
      <c r="L1383" s="32">
        <v>39465</v>
      </c>
      <c r="M1383" s="32">
        <v>76922</v>
      </c>
      <c r="N1383" s="32">
        <v>78929.400000000009</v>
      </c>
      <c r="O1383" s="32">
        <v>35518.230000000003</v>
      </c>
      <c r="Q1383" s="100"/>
      <c r="R1383" s="100"/>
    </row>
    <row r="1384" spans="1:18" s="17" customFormat="1" ht="18.75" customHeight="1" x14ac:dyDescent="0.25">
      <c r="A1384" s="43" t="s">
        <v>2294</v>
      </c>
      <c r="B1384" s="44" t="s">
        <v>2293</v>
      </c>
      <c r="C1384" s="36">
        <v>77691</v>
      </c>
      <c r="D1384" s="37">
        <v>42731</v>
      </c>
      <c r="E1384" s="45">
        <f t="shared" si="68"/>
        <v>0.55001222792858895</v>
      </c>
      <c r="F1384" s="39">
        <v>1.4999999999999999E-2</v>
      </c>
      <c r="G1384" s="40">
        <v>78856</v>
      </c>
      <c r="H1384" s="41">
        <f t="shared" si="69"/>
        <v>43371.764245536811</v>
      </c>
      <c r="I1384" s="41">
        <f t="shared" si="72"/>
        <v>83874</v>
      </c>
      <c r="J1384" s="39">
        <v>0.03</v>
      </c>
      <c r="K1384" s="42">
        <v>81222</v>
      </c>
      <c r="L1384" s="42">
        <v>44673</v>
      </c>
      <c r="M1384" s="42">
        <v>86390</v>
      </c>
      <c r="N1384" s="42">
        <v>89344.200000000012</v>
      </c>
      <c r="O1384" s="42">
        <v>40204.890000000007</v>
      </c>
      <c r="Q1384" s="100"/>
      <c r="R1384" s="100"/>
    </row>
    <row r="1385" spans="1:18" s="17" customFormat="1" ht="18.75" customHeight="1" x14ac:dyDescent="0.25">
      <c r="A1385" s="24" t="s">
        <v>2295</v>
      </c>
      <c r="B1385" s="25" t="s">
        <v>2296</v>
      </c>
      <c r="C1385" s="26">
        <v>78930</v>
      </c>
      <c r="D1385" s="27">
        <v>43412</v>
      </c>
      <c r="E1385" s="28">
        <f t="shared" si="68"/>
        <v>0.55000633472697324</v>
      </c>
      <c r="F1385" s="29">
        <v>1.4999999999999999E-2</v>
      </c>
      <c r="G1385" s="30">
        <v>80114</v>
      </c>
      <c r="H1385" s="31">
        <f t="shared" si="69"/>
        <v>44063.207500316734</v>
      </c>
      <c r="I1385" s="31">
        <f t="shared" si="72"/>
        <v>85132</v>
      </c>
      <c r="J1385" s="29">
        <v>0.03</v>
      </c>
      <c r="K1385" s="32">
        <v>82517</v>
      </c>
      <c r="L1385" s="32">
        <v>45385</v>
      </c>
      <c r="M1385" s="32">
        <v>87685</v>
      </c>
      <c r="N1385" s="32">
        <v>90768.700000000012</v>
      </c>
      <c r="O1385" s="32">
        <v>40845.915000000008</v>
      </c>
      <c r="Q1385" s="100"/>
      <c r="R1385" s="100"/>
    </row>
    <row r="1386" spans="1:18" s="17" customFormat="1" ht="18.75" customHeight="1" x14ac:dyDescent="0.25">
      <c r="A1386" s="43" t="s">
        <v>2297</v>
      </c>
      <c r="B1386" s="44" t="s">
        <v>2296</v>
      </c>
      <c r="C1386" s="36">
        <v>89349</v>
      </c>
      <c r="D1386" s="37">
        <v>49142</v>
      </c>
      <c r="E1386" s="45">
        <f t="shared" si="68"/>
        <v>0.55000055960335315</v>
      </c>
      <c r="F1386" s="39">
        <v>1.4999999999999999E-2</v>
      </c>
      <c r="G1386" s="40">
        <v>90689</v>
      </c>
      <c r="H1386" s="41">
        <f t="shared" si="69"/>
        <v>49879.000749868494</v>
      </c>
      <c r="I1386" s="41">
        <f t="shared" si="72"/>
        <v>95707</v>
      </c>
      <c r="J1386" s="39">
        <v>0.03</v>
      </c>
      <c r="K1386" s="42">
        <v>93410</v>
      </c>
      <c r="L1386" s="42">
        <v>51376</v>
      </c>
      <c r="M1386" s="42">
        <v>98578</v>
      </c>
      <c r="N1386" s="42">
        <v>102751.00000000001</v>
      </c>
      <c r="O1386" s="42">
        <v>46237.950000000004</v>
      </c>
      <c r="Q1386" s="100"/>
      <c r="R1386" s="100"/>
    </row>
    <row r="1387" spans="1:18" s="17" customFormat="1" ht="18.75" customHeight="1" x14ac:dyDescent="0.25">
      <c r="A1387" s="24" t="s">
        <v>2298</v>
      </c>
      <c r="B1387" s="25" t="s">
        <v>2299</v>
      </c>
      <c r="C1387" s="26">
        <v>69640</v>
      </c>
      <c r="D1387" s="27">
        <v>38302</v>
      </c>
      <c r="E1387" s="28">
        <f t="shared" si="68"/>
        <v>0.55000000000000004</v>
      </c>
      <c r="F1387" s="29">
        <v>1.4999999999999999E-2</v>
      </c>
      <c r="G1387" s="30">
        <v>70685</v>
      </c>
      <c r="H1387" s="31">
        <f t="shared" si="69"/>
        <v>38876.75</v>
      </c>
      <c r="I1387" s="31">
        <f>+G1387+(2509*3)</f>
        <v>78212</v>
      </c>
      <c r="J1387" s="29">
        <v>0.03</v>
      </c>
      <c r="K1387" s="32">
        <v>72806</v>
      </c>
      <c r="L1387" s="32">
        <v>40043</v>
      </c>
      <c r="M1387" s="32">
        <v>80558</v>
      </c>
      <c r="N1387" s="32">
        <v>80086.600000000006</v>
      </c>
      <c r="O1387" s="32">
        <v>36038.97</v>
      </c>
      <c r="Q1387" s="100"/>
      <c r="R1387" s="100"/>
    </row>
    <row r="1388" spans="1:18" s="17" customFormat="1" ht="18.75" customHeight="1" x14ac:dyDescent="0.25">
      <c r="A1388" s="43" t="s">
        <v>2300</v>
      </c>
      <c r="B1388" s="44" t="s">
        <v>2299</v>
      </c>
      <c r="C1388" s="36">
        <v>86578</v>
      </c>
      <c r="D1388" s="37">
        <v>47618</v>
      </c>
      <c r="E1388" s="45">
        <f t="shared" si="68"/>
        <v>0.5500011550278362</v>
      </c>
      <c r="F1388" s="39">
        <v>1.4999999999999999E-2</v>
      </c>
      <c r="G1388" s="40">
        <v>87877</v>
      </c>
      <c r="H1388" s="41">
        <f t="shared" si="69"/>
        <v>48332.451500381161</v>
      </c>
      <c r="I1388" s="41">
        <f t="shared" ref="I1388:I1398" si="73">+G1388+(2509*3)</f>
        <v>95404</v>
      </c>
      <c r="J1388" s="39">
        <v>0.03</v>
      </c>
      <c r="K1388" s="42">
        <v>90513</v>
      </c>
      <c r="L1388" s="42">
        <v>49782</v>
      </c>
      <c r="M1388" s="42">
        <v>98265</v>
      </c>
      <c r="N1388" s="42">
        <v>99564.3</v>
      </c>
      <c r="O1388" s="42">
        <v>44803.935000000005</v>
      </c>
      <c r="Q1388" s="100"/>
      <c r="R1388" s="100"/>
    </row>
    <row r="1389" spans="1:18" s="17" customFormat="1" ht="18.75" customHeight="1" x14ac:dyDescent="0.25">
      <c r="A1389" s="24" t="s">
        <v>2301</v>
      </c>
      <c r="B1389" s="25" t="s">
        <v>2302</v>
      </c>
      <c r="C1389" s="26">
        <v>80085</v>
      </c>
      <c r="D1389" s="27">
        <v>44047</v>
      </c>
      <c r="E1389" s="28">
        <f t="shared" si="68"/>
        <v>0.55000312168321164</v>
      </c>
      <c r="F1389" s="29">
        <v>1.4999999999999999E-2</v>
      </c>
      <c r="G1389" s="30">
        <v>81286</v>
      </c>
      <c r="H1389" s="31">
        <f t="shared" si="69"/>
        <v>44707.553749141538</v>
      </c>
      <c r="I1389" s="31">
        <f t="shared" si="73"/>
        <v>88813</v>
      </c>
      <c r="J1389" s="29">
        <v>0.03</v>
      </c>
      <c r="K1389" s="32">
        <v>83725</v>
      </c>
      <c r="L1389" s="32">
        <v>46049</v>
      </c>
      <c r="M1389" s="32">
        <v>91477</v>
      </c>
      <c r="N1389" s="32">
        <v>92097.500000000015</v>
      </c>
      <c r="O1389" s="32">
        <v>41443.875000000007</v>
      </c>
      <c r="Q1389" s="100"/>
      <c r="R1389" s="100"/>
    </row>
    <row r="1390" spans="1:18" s="17" customFormat="1" ht="18.75" customHeight="1" x14ac:dyDescent="0.25">
      <c r="A1390" s="43" t="s">
        <v>2303</v>
      </c>
      <c r="B1390" s="44" t="s">
        <v>2302</v>
      </c>
      <c r="C1390" s="36">
        <v>99565</v>
      </c>
      <c r="D1390" s="37">
        <v>54761</v>
      </c>
      <c r="E1390" s="45">
        <f t="shared" si="68"/>
        <v>0.55000251092251295</v>
      </c>
      <c r="F1390" s="39">
        <v>1.4999999999999999E-2</v>
      </c>
      <c r="G1390" s="40">
        <v>101058</v>
      </c>
      <c r="H1390" s="41">
        <f t="shared" si="69"/>
        <v>55582.153748807315</v>
      </c>
      <c r="I1390" s="41">
        <f t="shared" si="73"/>
        <v>108585</v>
      </c>
      <c r="J1390" s="39">
        <v>0.03</v>
      </c>
      <c r="K1390" s="42">
        <v>104090</v>
      </c>
      <c r="L1390" s="42">
        <v>57250</v>
      </c>
      <c r="M1390" s="42">
        <v>111842</v>
      </c>
      <c r="N1390" s="42">
        <v>114499.00000000001</v>
      </c>
      <c r="O1390" s="42">
        <v>51524.55000000001</v>
      </c>
      <c r="Q1390" s="100"/>
      <c r="R1390" s="100"/>
    </row>
    <row r="1391" spans="1:18" s="17" customFormat="1" ht="18.75" customHeight="1" x14ac:dyDescent="0.25">
      <c r="A1391" s="24" t="s">
        <v>2304</v>
      </c>
      <c r="B1391" s="25" t="s">
        <v>2305</v>
      </c>
      <c r="C1391" s="26">
        <v>80293</v>
      </c>
      <c r="D1391" s="27">
        <v>44162</v>
      </c>
      <c r="E1391" s="28">
        <f t="shared" si="68"/>
        <v>0.55001058622794019</v>
      </c>
      <c r="F1391" s="29">
        <v>1.4999999999999999E-2</v>
      </c>
      <c r="G1391" s="30">
        <v>81497</v>
      </c>
      <c r="H1391" s="31">
        <f t="shared" si="69"/>
        <v>44824.21274581844</v>
      </c>
      <c r="I1391" s="31">
        <f t="shared" si="73"/>
        <v>89024</v>
      </c>
      <c r="J1391" s="29">
        <v>0.03</v>
      </c>
      <c r="K1391" s="32">
        <v>83942</v>
      </c>
      <c r="L1391" s="32">
        <v>46169</v>
      </c>
      <c r="M1391" s="32">
        <v>91694</v>
      </c>
      <c r="N1391" s="32">
        <v>92336.200000000012</v>
      </c>
      <c r="O1391" s="32">
        <v>41551.290000000008</v>
      </c>
      <c r="Q1391" s="100"/>
      <c r="R1391" s="100"/>
    </row>
    <row r="1392" spans="1:18" s="17" customFormat="1" ht="18.75" customHeight="1" x14ac:dyDescent="0.25">
      <c r="A1392" s="43" t="s">
        <v>2306</v>
      </c>
      <c r="B1392" s="44" t="s">
        <v>2305</v>
      </c>
      <c r="C1392" s="36">
        <v>93186</v>
      </c>
      <c r="D1392" s="37">
        <v>51253</v>
      </c>
      <c r="E1392" s="45">
        <f t="shared" si="68"/>
        <v>0.55000751185800445</v>
      </c>
      <c r="F1392" s="39">
        <v>1.4999999999999999E-2</v>
      </c>
      <c r="G1392" s="40">
        <v>94584</v>
      </c>
      <c r="H1392" s="41">
        <f t="shared" si="69"/>
        <v>52021.910501577491</v>
      </c>
      <c r="I1392" s="41">
        <f t="shared" si="73"/>
        <v>102111</v>
      </c>
      <c r="J1392" s="39">
        <v>0.03</v>
      </c>
      <c r="K1392" s="42">
        <v>97422</v>
      </c>
      <c r="L1392" s="42">
        <v>53583</v>
      </c>
      <c r="M1392" s="42">
        <v>105174</v>
      </c>
      <c r="N1392" s="42">
        <v>107164.20000000001</v>
      </c>
      <c r="O1392" s="42">
        <v>48223.890000000007</v>
      </c>
      <c r="Q1392" s="100"/>
      <c r="R1392" s="100"/>
    </row>
    <row r="1393" spans="1:18" s="17" customFormat="1" ht="18.75" customHeight="1" x14ac:dyDescent="0.25">
      <c r="A1393" s="24" t="s">
        <v>2307</v>
      </c>
      <c r="B1393" s="25" t="s">
        <v>2308</v>
      </c>
      <c r="C1393" s="26">
        <v>92335</v>
      </c>
      <c r="D1393" s="27">
        <v>50785</v>
      </c>
      <c r="E1393" s="28">
        <f t="shared" si="68"/>
        <v>0.550008122597065</v>
      </c>
      <c r="F1393" s="29">
        <v>1.4999999999999999E-2</v>
      </c>
      <c r="G1393" s="30">
        <v>93720</v>
      </c>
      <c r="H1393" s="31">
        <f t="shared" si="69"/>
        <v>51546.761249796931</v>
      </c>
      <c r="I1393" s="31">
        <f t="shared" si="73"/>
        <v>101247</v>
      </c>
      <c r="J1393" s="29">
        <v>0.03</v>
      </c>
      <c r="K1393" s="32">
        <v>96532</v>
      </c>
      <c r="L1393" s="32">
        <v>53093</v>
      </c>
      <c r="M1393" s="32">
        <v>104284</v>
      </c>
      <c r="N1393" s="32">
        <v>106185.20000000001</v>
      </c>
      <c r="O1393" s="32">
        <v>47783.340000000004</v>
      </c>
      <c r="Q1393" s="100"/>
      <c r="R1393" s="100"/>
    </row>
    <row r="1394" spans="1:18" s="17" customFormat="1" ht="18.75" customHeight="1" x14ac:dyDescent="0.25">
      <c r="A1394" s="43" t="s">
        <v>2309</v>
      </c>
      <c r="B1394" s="44" t="s">
        <v>2308</v>
      </c>
      <c r="C1394" s="36">
        <v>107162</v>
      </c>
      <c r="D1394" s="37">
        <v>58940</v>
      </c>
      <c r="E1394" s="45">
        <f t="shared" si="68"/>
        <v>0.55000839849946814</v>
      </c>
      <c r="F1394" s="39">
        <v>1.4999999999999999E-2</v>
      </c>
      <c r="G1394" s="40">
        <v>108769</v>
      </c>
      <c r="H1394" s="41">
        <f t="shared" si="69"/>
        <v>59823.863496388651</v>
      </c>
      <c r="I1394" s="41">
        <f t="shared" si="73"/>
        <v>116296</v>
      </c>
      <c r="J1394" s="39">
        <v>0.03</v>
      </c>
      <c r="K1394" s="42">
        <v>112032</v>
      </c>
      <c r="L1394" s="42">
        <v>61619</v>
      </c>
      <c r="M1394" s="42">
        <v>119784</v>
      </c>
      <c r="N1394" s="42">
        <v>123235.20000000001</v>
      </c>
      <c r="O1394" s="42">
        <v>55455.840000000004</v>
      </c>
      <c r="Q1394" s="100"/>
      <c r="R1394" s="100"/>
    </row>
    <row r="1395" spans="1:18" s="17" customFormat="1" ht="18.75" customHeight="1" x14ac:dyDescent="0.25">
      <c r="A1395" s="24" t="s">
        <v>2310</v>
      </c>
      <c r="B1395" s="25" t="s">
        <v>2311</v>
      </c>
      <c r="C1395" s="26">
        <v>91052</v>
      </c>
      <c r="D1395" s="27">
        <v>50079</v>
      </c>
      <c r="E1395" s="28">
        <f t="shared" si="68"/>
        <v>0.55000439309405613</v>
      </c>
      <c r="F1395" s="29">
        <v>1.4999999999999999E-2</v>
      </c>
      <c r="G1395" s="30">
        <v>92418</v>
      </c>
      <c r="H1395" s="31">
        <f t="shared" si="69"/>
        <v>50830.306000966477</v>
      </c>
      <c r="I1395" s="31">
        <f t="shared" si="73"/>
        <v>99945</v>
      </c>
      <c r="J1395" s="29">
        <v>0.03</v>
      </c>
      <c r="K1395" s="32">
        <v>95191</v>
      </c>
      <c r="L1395" s="32">
        <v>52355</v>
      </c>
      <c r="M1395" s="32">
        <v>102943</v>
      </c>
      <c r="N1395" s="32">
        <v>104710.1</v>
      </c>
      <c r="O1395" s="32">
        <v>47119.545000000006</v>
      </c>
      <c r="Q1395" s="100"/>
      <c r="R1395" s="100"/>
    </row>
    <row r="1396" spans="1:18" s="17" customFormat="1" ht="18.75" customHeight="1" x14ac:dyDescent="0.25">
      <c r="A1396" s="43" t="s">
        <v>2312</v>
      </c>
      <c r="B1396" s="44" t="s">
        <v>2311</v>
      </c>
      <c r="C1396" s="36">
        <v>103950</v>
      </c>
      <c r="D1396" s="37">
        <v>57173</v>
      </c>
      <c r="E1396" s="45">
        <f t="shared" si="68"/>
        <v>0.55000481000481005</v>
      </c>
      <c r="F1396" s="39">
        <v>1.4999999999999999E-2</v>
      </c>
      <c r="G1396" s="40">
        <v>105509</v>
      </c>
      <c r="H1396" s="41">
        <f t="shared" si="69"/>
        <v>58030.457498797507</v>
      </c>
      <c r="I1396" s="41">
        <f t="shared" si="73"/>
        <v>113036</v>
      </c>
      <c r="J1396" s="39">
        <v>0.03</v>
      </c>
      <c r="K1396" s="42">
        <v>108674</v>
      </c>
      <c r="L1396" s="42">
        <v>59771</v>
      </c>
      <c r="M1396" s="42">
        <v>116426</v>
      </c>
      <c r="N1396" s="42">
        <v>119541.40000000001</v>
      </c>
      <c r="O1396" s="42">
        <v>53793.630000000005</v>
      </c>
      <c r="Q1396" s="100"/>
      <c r="R1396" s="100"/>
    </row>
    <row r="1397" spans="1:18" s="17" customFormat="1" ht="18.75" customHeight="1" x14ac:dyDescent="0.25">
      <c r="A1397" s="24" t="s">
        <v>2313</v>
      </c>
      <c r="B1397" s="25" t="s">
        <v>2314</v>
      </c>
      <c r="C1397" s="26">
        <v>104709</v>
      </c>
      <c r="D1397" s="27">
        <v>57590</v>
      </c>
      <c r="E1397" s="28">
        <f t="shared" si="68"/>
        <v>0.55000047751387182</v>
      </c>
      <c r="F1397" s="29">
        <v>1.4999999999999999E-2</v>
      </c>
      <c r="G1397" s="30">
        <v>106280</v>
      </c>
      <c r="H1397" s="31">
        <f t="shared" si="69"/>
        <v>58454.050750174298</v>
      </c>
      <c r="I1397" s="31">
        <f t="shared" si="73"/>
        <v>113807</v>
      </c>
      <c r="J1397" s="29">
        <v>0.03</v>
      </c>
      <c r="K1397" s="32">
        <v>109468</v>
      </c>
      <c r="L1397" s="32">
        <v>60207</v>
      </c>
      <c r="M1397" s="32">
        <v>117220</v>
      </c>
      <c r="N1397" s="32">
        <v>120414.8</v>
      </c>
      <c r="O1397" s="32">
        <v>54186.66</v>
      </c>
      <c r="Q1397" s="100"/>
      <c r="R1397" s="100"/>
    </row>
    <row r="1398" spans="1:18" s="17" customFormat="1" ht="18.75" customHeight="1" x14ac:dyDescent="0.25">
      <c r="A1398" s="43" t="s">
        <v>2315</v>
      </c>
      <c r="B1398" s="44" t="s">
        <v>2314</v>
      </c>
      <c r="C1398" s="36">
        <v>119544</v>
      </c>
      <c r="D1398" s="37">
        <v>65750</v>
      </c>
      <c r="E1398" s="45">
        <f t="shared" si="68"/>
        <v>0.55000669209663389</v>
      </c>
      <c r="F1398" s="39">
        <v>1.4999999999999999E-2</v>
      </c>
      <c r="G1398" s="40">
        <v>121337</v>
      </c>
      <c r="H1398" s="41">
        <f t="shared" si="69"/>
        <v>66736.161998929267</v>
      </c>
      <c r="I1398" s="41">
        <f t="shared" si="73"/>
        <v>128864</v>
      </c>
      <c r="J1398" s="39">
        <v>0.03</v>
      </c>
      <c r="K1398" s="42">
        <v>124977</v>
      </c>
      <c r="L1398" s="42">
        <v>68738</v>
      </c>
      <c r="M1398" s="42">
        <v>132729</v>
      </c>
      <c r="N1398" s="42">
        <v>137474.70000000001</v>
      </c>
      <c r="O1398" s="42">
        <v>61863.615000000005</v>
      </c>
      <c r="Q1398" s="100"/>
      <c r="R1398" s="100"/>
    </row>
    <row r="1399" spans="1:18" s="17" customFormat="1" ht="18.75" customHeight="1" x14ac:dyDescent="0.25">
      <c r="A1399" s="24" t="s">
        <v>2316</v>
      </c>
      <c r="B1399" s="25" t="s">
        <v>2317</v>
      </c>
      <c r="C1399" s="26">
        <v>87115</v>
      </c>
      <c r="D1399" s="27">
        <v>47914</v>
      </c>
      <c r="E1399" s="28">
        <f t="shared" si="68"/>
        <v>0.55000860930953333</v>
      </c>
      <c r="F1399" s="29">
        <v>1.4999999999999999E-2</v>
      </c>
      <c r="G1399" s="30">
        <v>88422</v>
      </c>
      <c r="H1399" s="31">
        <f t="shared" si="69"/>
        <v>48632.861252367555</v>
      </c>
      <c r="I1399" s="31">
        <f>+G1399+(2509*4)</f>
        <v>98458</v>
      </c>
      <c r="J1399" s="29">
        <v>0.03</v>
      </c>
      <c r="K1399" s="32">
        <v>91075</v>
      </c>
      <c r="L1399" s="32">
        <v>50092</v>
      </c>
      <c r="M1399" s="32">
        <v>101411</v>
      </c>
      <c r="N1399" s="32">
        <v>100182.50000000001</v>
      </c>
      <c r="O1399" s="32">
        <v>45082.125000000007</v>
      </c>
      <c r="Q1399" s="100"/>
      <c r="R1399" s="100"/>
    </row>
    <row r="1400" spans="1:18" s="17" customFormat="1" ht="18.75" customHeight="1" x14ac:dyDescent="0.25">
      <c r="A1400" s="43" t="s">
        <v>2318</v>
      </c>
      <c r="B1400" s="44" t="s">
        <v>2317</v>
      </c>
      <c r="C1400" s="36">
        <v>107460</v>
      </c>
      <c r="D1400" s="37">
        <v>59103</v>
      </c>
      <c r="E1400" s="45">
        <f t="shared" si="68"/>
        <v>0.55000000000000004</v>
      </c>
      <c r="F1400" s="39">
        <v>1.4999999999999999E-2</v>
      </c>
      <c r="G1400" s="40">
        <v>109072</v>
      </c>
      <c r="H1400" s="41">
        <f t="shared" si="69"/>
        <v>59989.600000000006</v>
      </c>
      <c r="I1400" s="41">
        <f t="shared" ref="I1400:I1410" si="74">+G1400+(2509*4)</f>
        <v>119108</v>
      </c>
      <c r="J1400" s="39">
        <v>0.03</v>
      </c>
      <c r="K1400" s="42">
        <v>112344</v>
      </c>
      <c r="L1400" s="42">
        <v>61789</v>
      </c>
      <c r="M1400" s="42">
        <v>122680</v>
      </c>
      <c r="N1400" s="42">
        <v>123578.40000000001</v>
      </c>
      <c r="O1400" s="42">
        <v>55610.280000000006</v>
      </c>
      <c r="Q1400" s="100"/>
      <c r="R1400" s="100"/>
    </row>
    <row r="1401" spans="1:18" s="17" customFormat="1" ht="18.75" customHeight="1" x14ac:dyDescent="0.25">
      <c r="A1401" s="24" t="s">
        <v>2319</v>
      </c>
      <c r="B1401" s="25" t="s">
        <v>2320</v>
      </c>
      <c r="C1401" s="26">
        <v>100176</v>
      </c>
      <c r="D1401" s="27">
        <v>55097</v>
      </c>
      <c r="E1401" s="28">
        <f t="shared" si="68"/>
        <v>0.55000199648618431</v>
      </c>
      <c r="F1401" s="29">
        <v>1.4999999999999999E-2</v>
      </c>
      <c r="G1401" s="30">
        <v>101679</v>
      </c>
      <c r="H1401" s="31">
        <f t="shared" si="69"/>
        <v>55923.653000718732</v>
      </c>
      <c r="I1401" s="31">
        <f t="shared" si="74"/>
        <v>111715</v>
      </c>
      <c r="J1401" s="29">
        <v>0.03</v>
      </c>
      <c r="K1401" s="32">
        <v>104729</v>
      </c>
      <c r="L1401" s="32">
        <v>57601</v>
      </c>
      <c r="M1401" s="32">
        <v>115065</v>
      </c>
      <c r="N1401" s="32">
        <v>115201.90000000001</v>
      </c>
      <c r="O1401" s="32">
        <v>51840.855000000003</v>
      </c>
      <c r="Q1401" s="100"/>
      <c r="R1401" s="100"/>
    </row>
    <row r="1402" spans="1:18" s="17" customFormat="1" ht="18.75" customHeight="1" x14ac:dyDescent="0.25">
      <c r="A1402" s="43" t="s">
        <v>2321</v>
      </c>
      <c r="B1402" s="44" t="s">
        <v>2320</v>
      </c>
      <c r="C1402" s="36">
        <v>123570</v>
      </c>
      <c r="D1402" s="37">
        <v>67964</v>
      </c>
      <c r="E1402" s="45">
        <f t="shared" si="68"/>
        <v>0.55000404628955246</v>
      </c>
      <c r="F1402" s="39">
        <v>1.4999999999999999E-2</v>
      </c>
      <c r="G1402" s="40">
        <v>125424</v>
      </c>
      <c r="H1402" s="41">
        <f t="shared" si="69"/>
        <v>68983.707501820827</v>
      </c>
      <c r="I1402" s="41">
        <f t="shared" si="74"/>
        <v>135460</v>
      </c>
      <c r="J1402" s="39">
        <v>0.03</v>
      </c>
      <c r="K1402" s="42">
        <v>129187</v>
      </c>
      <c r="L1402" s="42">
        <v>71053</v>
      </c>
      <c r="M1402" s="42">
        <v>139523</v>
      </c>
      <c r="N1402" s="42">
        <v>142105.70000000001</v>
      </c>
      <c r="O1402" s="42">
        <v>63947.56500000001</v>
      </c>
      <c r="Q1402" s="100"/>
      <c r="R1402" s="100"/>
    </row>
    <row r="1403" spans="1:18" s="17" customFormat="1" ht="18.75" customHeight="1" x14ac:dyDescent="0.25">
      <c r="A1403" s="24" t="s">
        <v>2322</v>
      </c>
      <c r="B1403" s="25" t="s">
        <v>2323</v>
      </c>
      <c r="C1403" s="26">
        <v>99663</v>
      </c>
      <c r="D1403" s="27">
        <v>54815</v>
      </c>
      <c r="E1403" s="28">
        <f t="shared" si="68"/>
        <v>0.55000351183488361</v>
      </c>
      <c r="F1403" s="29">
        <v>1.4999999999999999E-2</v>
      </c>
      <c r="G1403" s="30">
        <v>101158</v>
      </c>
      <c r="H1403" s="31">
        <f t="shared" si="69"/>
        <v>55637.255250193157</v>
      </c>
      <c r="I1403" s="31">
        <f t="shared" si="74"/>
        <v>111194</v>
      </c>
      <c r="J1403" s="29">
        <v>0.03</v>
      </c>
      <c r="K1403" s="32">
        <v>104193</v>
      </c>
      <c r="L1403" s="32">
        <v>57307</v>
      </c>
      <c r="M1403" s="32">
        <v>114529</v>
      </c>
      <c r="N1403" s="32">
        <v>114612.3</v>
      </c>
      <c r="O1403" s="32">
        <v>51575.535000000003</v>
      </c>
      <c r="Q1403" s="100"/>
      <c r="R1403" s="100"/>
    </row>
    <row r="1404" spans="1:18" s="17" customFormat="1" ht="18.75" customHeight="1" x14ac:dyDescent="0.25">
      <c r="A1404" s="43" t="s">
        <v>2324</v>
      </c>
      <c r="B1404" s="44" t="s">
        <v>2323</v>
      </c>
      <c r="C1404" s="36">
        <v>116281</v>
      </c>
      <c r="D1404" s="37">
        <v>63955</v>
      </c>
      <c r="E1404" s="45">
        <f t="shared" si="68"/>
        <v>0.55000386993575912</v>
      </c>
      <c r="F1404" s="39">
        <v>1.4999999999999999E-2</v>
      </c>
      <c r="G1404" s="40">
        <v>118025</v>
      </c>
      <c r="H1404" s="41">
        <f t="shared" si="69"/>
        <v>64914.20674916797</v>
      </c>
      <c r="I1404" s="41">
        <f t="shared" si="74"/>
        <v>128061</v>
      </c>
      <c r="J1404" s="39">
        <v>0.03</v>
      </c>
      <c r="K1404" s="42">
        <v>121566</v>
      </c>
      <c r="L1404" s="42">
        <v>66862</v>
      </c>
      <c r="M1404" s="42">
        <v>131902</v>
      </c>
      <c r="N1404" s="42">
        <v>133722.6</v>
      </c>
      <c r="O1404" s="42">
        <v>60175.170000000006</v>
      </c>
      <c r="Q1404" s="100"/>
      <c r="R1404" s="100"/>
    </row>
    <row r="1405" spans="1:18" s="17" customFormat="1" ht="18.75" customHeight="1" x14ac:dyDescent="0.25">
      <c r="A1405" s="24" t="s">
        <v>2325</v>
      </c>
      <c r="B1405" s="25" t="s">
        <v>2326</v>
      </c>
      <c r="C1405" s="26">
        <v>114616</v>
      </c>
      <c r="D1405" s="27">
        <v>63039</v>
      </c>
      <c r="E1405" s="28">
        <f t="shared" si="68"/>
        <v>0.5500017449570741</v>
      </c>
      <c r="F1405" s="29">
        <v>1.4999999999999999E-2</v>
      </c>
      <c r="G1405" s="30">
        <v>116335</v>
      </c>
      <c r="H1405" s="31">
        <f t="shared" si="69"/>
        <v>63984.452999581219</v>
      </c>
      <c r="I1405" s="31">
        <f t="shared" si="74"/>
        <v>126371</v>
      </c>
      <c r="J1405" s="29">
        <v>0.03</v>
      </c>
      <c r="K1405" s="32">
        <v>119825</v>
      </c>
      <c r="L1405" s="32">
        <v>65904</v>
      </c>
      <c r="M1405" s="32">
        <v>130161</v>
      </c>
      <c r="N1405" s="32">
        <v>131807.5</v>
      </c>
      <c r="O1405" s="32">
        <v>59313.375</v>
      </c>
      <c r="Q1405" s="100"/>
      <c r="R1405" s="100"/>
    </row>
    <row r="1406" spans="1:18" s="17" customFormat="1" ht="18.75" customHeight="1" x14ac:dyDescent="0.25">
      <c r="A1406" s="43" t="s">
        <v>2327</v>
      </c>
      <c r="B1406" s="44" t="s">
        <v>2326</v>
      </c>
      <c r="C1406" s="36">
        <v>133722</v>
      </c>
      <c r="D1406" s="37">
        <v>73548</v>
      </c>
      <c r="E1406" s="45">
        <f t="shared" si="68"/>
        <v>0.55000673038093961</v>
      </c>
      <c r="F1406" s="39">
        <v>1.4999999999999999E-2</v>
      </c>
      <c r="G1406" s="40">
        <v>135728</v>
      </c>
      <c r="H1406" s="41">
        <f t="shared" si="69"/>
        <v>74651.313501144177</v>
      </c>
      <c r="I1406" s="41">
        <f t="shared" si="74"/>
        <v>145764</v>
      </c>
      <c r="J1406" s="39">
        <v>0.03</v>
      </c>
      <c r="K1406" s="42">
        <v>139800</v>
      </c>
      <c r="L1406" s="42">
        <v>76891</v>
      </c>
      <c r="M1406" s="42">
        <v>150136</v>
      </c>
      <c r="N1406" s="42">
        <v>153780</v>
      </c>
      <c r="O1406" s="42">
        <v>69201</v>
      </c>
      <c r="Q1406" s="100"/>
      <c r="R1406" s="100"/>
    </row>
    <row r="1407" spans="1:18" s="17" customFormat="1" ht="18.75" customHeight="1" x14ac:dyDescent="0.25">
      <c r="A1407" s="24" t="s">
        <v>2328</v>
      </c>
      <c r="B1407" s="25" t="s">
        <v>2329</v>
      </c>
      <c r="C1407" s="26">
        <v>114027</v>
      </c>
      <c r="D1407" s="27">
        <v>62715</v>
      </c>
      <c r="E1407" s="28">
        <f t="shared" si="68"/>
        <v>0.55000131547791309</v>
      </c>
      <c r="F1407" s="29">
        <v>1.4999999999999999E-2</v>
      </c>
      <c r="G1407" s="30">
        <v>115737</v>
      </c>
      <c r="H1407" s="31">
        <f t="shared" si="69"/>
        <v>63655.50224946723</v>
      </c>
      <c r="I1407" s="31">
        <f t="shared" si="74"/>
        <v>125773</v>
      </c>
      <c r="J1407" s="29">
        <v>0.03</v>
      </c>
      <c r="K1407" s="32">
        <v>119209</v>
      </c>
      <c r="L1407" s="32">
        <v>65565</v>
      </c>
      <c r="M1407" s="32">
        <v>129545</v>
      </c>
      <c r="N1407" s="32">
        <v>131129.90000000002</v>
      </c>
      <c r="O1407" s="32">
        <v>59008.455000000009</v>
      </c>
      <c r="Q1407" s="100"/>
      <c r="R1407" s="100"/>
    </row>
    <row r="1408" spans="1:18" s="17" customFormat="1" ht="18.75" customHeight="1" x14ac:dyDescent="0.25">
      <c r="A1408" s="43" t="s">
        <v>2330</v>
      </c>
      <c r="B1408" s="44" t="s">
        <v>2329</v>
      </c>
      <c r="C1408" s="36">
        <v>130644</v>
      </c>
      <c r="D1408" s="37">
        <v>71855</v>
      </c>
      <c r="E1408" s="45">
        <f t="shared" si="68"/>
        <v>0.55000612351122136</v>
      </c>
      <c r="F1408" s="39">
        <v>1.4999999999999999E-2</v>
      </c>
      <c r="G1408" s="40">
        <v>132604</v>
      </c>
      <c r="H1408" s="41">
        <f t="shared" si="69"/>
        <v>72933.012002082003</v>
      </c>
      <c r="I1408" s="41">
        <f t="shared" si="74"/>
        <v>142640</v>
      </c>
      <c r="J1408" s="39">
        <v>0.03</v>
      </c>
      <c r="K1408" s="42">
        <v>136582</v>
      </c>
      <c r="L1408" s="42">
        <v>75121</v>
      </c>
      <c r="M1408" s="42">
        <v>146918</v>
      </c>
      <c r="N1408" s="42">
        <v>150240.20000000001</v>
      </c>
      <c r="O1408" s="42">
        <v>67608.090000000011</v>
      </c>
      <c r="Q1408" s="100"/>
      <c r="R1408" s="100"/>
    </row>
    <row r="1409" spans="1:18" s="17" customFormat="1" ht="18.75" customHeight="1" x14ac:dyDescent="0.25">
      <c r="A1409" s="24" t="s">
        <v>2331</v>
      </c>
      <c r="B1409" s="25" t="s">
        <v>2332</v>
      </c>
      <c r="C1409" s="26">
        <v>131126</v>
      </c>
      <c r="D1409" s="27">
        <v>72120</v>
      </c>
      <c r="E1409" s="28">
        <f t="shared" si="68"/>
        <v>0.55000533837682841</v>
      </c>
      <c r="F1409" s="29">
        <v>1.4999999999999999E-2</v>
      </c>
      <c r="G1409" s="30">
        <v>133093</v>
      </c>
      <c r="H1409" s="31">
        <f t="shared" si="69"/>
        <v>73201.860500587223</v>
      </c>
      <c r="I1409" s="31">
        <f t="shared" si="74"/>
        <v>143129</v>
      </c>
      <c r="J1409" s="29">
        <v>0.03</v>
      </c>
      <c r="K1409" s="32">
        <v>137086</v>
      </c>
      <c r="L1409" s="32">
        <v>75398</v>
      </c>
      <c r="M1409" s="32">
        <v>147422</v>
      </c>
      <c r="N1409" s="32">
        <v>150794.6</v>
      </c>
      <c r="O1409" s="32">
        <v>67857.570000000007</v>
      </c>
      <c r="Q1409" s="100"/>
      <c r="R1409" s="100"/>
    </row>
    <row r="1410" spans="1:18" s="17" customFormat="1" ht="18.75" customHeight="1" x14ac:dyDescent="0.25">
      <c r="A1410" s="43" t="s">
        <v>2333</v>
      </c>
      <c r="B1410" s="44" t="s">
        <v>2332</v>
      </c>
      <c r="C1410" s="36">
        <v>150241</v>
      </c>
      <c r="D1410" s="37">
        <v>82633</v>
      </c>
      <c r="E1410" s="45">
        <f t="shared" si="68"/>
        <v>0.55000299518773166</v>
      </c>
      <c r="F1410" s="39">
        <v>1.4999999999999999E-2</v>
      </c>
      <c r="G1410" s="40">
        <v>152495</v>
      </c>
      <c r="H1410" s="41">
        <f t="shared" si="69"/>
        <v>83872.706751153135</v>
      </c>
      <c r="I1410" s="41">
        <f t="shared" si="74"/>
        <v>162531</v>
      </c>
      <c r="J1410" s="39">
        <v>0.03</v>
      </c>
      <c r="K1410" s="42">
        <v>157070</v>
      </c>
      <c r="L1410" s="42">
        <v>86389</v>
      </c>
      <c r="M1410" s="42">
        <v>167406</v>
      </c>
      <c r="N1410" s="42">
        <v>172777</v>
      </c>
      <c r="O1410" s="42">
        <v>77749.650000000009</v>
      </c>
      <c r="Q1410" s="100"/>
      <c r="R1410" s="100"/>
    </row>
    <row r="1411" spans="1:18" s="17" customFormat="1" ht="18.75" customHeight="1" x14ac:dyDescent="0.25">
      <c r="A1411" s="24" t="s">
        <v>2334</v>
      </c>
      <c r="B1411" s="25" t="s">
        <v>2335</v>
      </c>
      <c r="C1411" s="26">
        <v>103523</v>
      </c>
      <c r="D1411" s="27">
        <v>56938</v>
      </c>
      <c r="E1411" s="28">
        <f t="shared" si="68"/>
        <v>0.55000338089120293</v>
      </c>
      <c r="F1411" s="29">
        <v>1.4999999999999999E-2</v>
      </c>
      <c r="G1411" s="30">
        <v>105076</v>
      </c>
      <c r="H1411" s="31">
        <f t="shared" si="69"/>
        <v>57792.15525052404</v>
      </c>
      <c r="I1411" s="31">
        <f>+G1411+(2509*5)</f>
        <v>117621</v>
      </c>
      <c r="J1411" s="29">
        <v>0.03</v>
      </c>
      <c r="K1411" s="32">
        <v>108228</v>
      </c>
      <c r="L1411" s="32">
        <v>59526</v>
      </c>
      <c r="M1411" s="32">
        <v>121148</v>
      </c>
      <c r="N1411" s="32">
        <v>119050.8</v>
      </c>
      <c r="O1411" s="32">
        <v>53572.86</v>
      </c>
      <c r="Q1411" s="100"/>
      <c r="R1411" s="100"/>
    </row>
    <row r="1412" spans="1:18" s="17" customFormat="1" ht="18.75" customHeight="1" x14ac:dyDescent="0.25">
      <c r="A1412" s="43" t="s">
        <v>2336</v>
      </c>
      <c r="B1412" s="44" t="s">
        <v>2335</v>
      </c>
      <c r="C1412" s="36">
        <v>127902</v>
      </c>
      <c r="D1412" s="37">
        <v>70347</v>
      </c>
      <c r="E1412" s="45">
        <f t="shared" si="68"/>
        <v>0.55000703663742556</v>
      </c>
      <c r="F1412" s="39">
        <v>1.4999999999999999E-2</v>
      </c>
      <c r="G1412" s="40">
        <v>129821</v>
      </c>
      <c r="H1412" s="41">
        <f t="shared" si="69"/>
        <v>71402.463503307226</v>
      </c>
      <c r="I1412" s="41">
        <f t="shared" ref="I1412:I1422" si="75">+G1412+(2509*5)</f>
        <v>142366</v>
      </c>
      <c r="J1412" s="39">
        <v>0.03</v>
      </c>
      <c r="K1412" s="42">
        <v>133716</v>
      </c>
      <c r="L1412" s="42">
        <v>73545</v>
      </c>
      <c r="M1412" s="42">
        <v>146636</v>
      </c>
      <c r="N1412" s="42">
        <v>147087.6</v>
      </c>
      <c r="O1412" s="42">
        <v>66189.42</v>
      </c>
      <c r="Q1412" s="100"/>
      <c r="R1412" s="100"/>
    </row>
    <row r="1413" spans="1:18" s="17" customFormat="1" ht="18.75" customHeight="1" x14ac:dyDescent="0.25">
      <c r="A1413" s="24" t="s">
        <v>2337</v>
      </c>
      <c r="B1413" s="25" t="s">
        <v>2338</v>
      </c>
      <c r="C1413" s="26">
        <v>119049</v>
      </c>
      <c r="D1413" s="27">
        <v>65477</v>
      </c>
      <c r="E1413" s="28">
        <f t="shared" ref="E1413:E1482" si="76">+D1413/C1413</f>
        <v>0.55000041999512805</v>
      </c>
      <c r="F1413" s="29">
        <v>1.4999999999999999E-2</v>
      </c>
      <c r="G1413" s="30">
        <v>120835</v>
      </c>
      <c r="H1413" s="31">
        <f t="shared" ref="H1413:H1482" si="77">+G1413*E1413</f>
        <v>66459.300750111302</v>
      </c>
      <c r="I1413" s="31">
        <f t="shared" si="75"/>
        <v>133380</v>
      </c>
      <c r="J1413" s="29">
        <v>0.03</v>
      </c>
      <c r="K1413" s="32">
        <v>124460</v>
      </c>
      <c r="L1413" s="32">
        <v>68453</v>
      </c>
      <c r="M1413" s="32">
        <v>137380</v>
      </c>
      <c r="N1413" s="32">
        <v>136906</v>
      </c>
      <c r="O1413" s="32">
        <v>61607.700000000004</v>
      </c>
      <c r="Q1413" s="100"/>
      <c r="R1413" s="100"/>
    </row>
    <row r="1414" spans="1:18" s="17" customFormat="1" ht="18.75" customHeight="1" x14ac:dyDescent="0.25">
      <c r="A1414" s="43" t="s">
        <v>2339</v>
      </c>
      <c r="B1414" s="44" t="s">
        <v>2338</v>
      </c>
      <c r="C1414" s="36">
        <v>147079</v>
      </c>
      <c r="D1414" s="37">
        <v>80894</v>
      </c>
      <c r="E1414" s="45">
        <f t="shared" si="76"/>
        <v>0.55000373948694237</v>
      </c>
      <c r="F1414" s="39">
        <v>1.4999999999999999E-2</v>
      </c>
      <c r="G1414" s="40">
        <v>149285</v>
      </c>
      <c r="H1414" s="41">
        <f t="shared" si="77"/>
        <v>82107.308249308189</v>
      </c>
      <c r="I1414" s="41">
        <f t="shared" si="75"/>
        <v>161830</v>
      </c>
      <c r="J1414" s="39">
        <v>0.03</v>
      </c>
      <c r="K1414" s="42">
        <v>153764</v>
      </c>
      <c r="L1414" s="42">
        <v>84571</v>
      </c>
      <c r="M1414" s="42">
        <v>166684</v>
      </c>
      <c r="N1414" s="42">
        <v>169140.40000000002</v>
      </c>
      <c r="O1414" s="42">
        <v>76113.180000000008</v>
      </c>
      <c r="Q1414" s="100"/>
      <c r="R1414" s="100"/>
    </row>
    <row r="1415" spans="1:18" s="17" customFormat="1" ht="18.75" customHeight="1" x14ac:dyDescent="0.25">
      <c r="A1415" s="24" t="s">
        <v>2340</v>
      </c>
      <c r="B1415" s="25" t="s">
        <v>2341</v>
      </c>
      <c r="C1415" s="26">
        <v>118521</v>
      </c>
      <c r="D1415" s="27">
        <v>65187</v>
      </c>
      <c r="E1415" s="28">
        <f t="shared" si="76"/>
        <v>0.5500037967955046</v>
      </c>
      <c r="F1415" s="29">
        <v>1.4999999999999999E-2</v>
      </c>
      <c r="G1415" s="30">
        <v>120299</v>
      </c>
      <c r="H1415" s="31">
        <f t="shared" si="77"/>
        <v>66164.906750702401</v>
      </c>
      <c r="I1415" s="31">
        <f t="shared" si="75"/>
        <v>132844</v>
      </c>
      <c r="J1415" s="29">
        <v>0.03</v>
      </c>
      <c r="K1415" s="32">
        <v>123908</v>
      </c>
      <c r="L1415" s="32">
        <v>68150</v>
      </c>
      <c r="M1415" s="32">
        <v>136828</v>
      </c>
      <c r="N1415" s="32">
        <v>136298.80000000002</v>
      </c>
      <c r="O1415" s="32">
        <v>61334.460000000006</v>
      </c>
      <c r="Q1415" s="100"/>
      <c r="R1415" s="100"/>
    </row>
    <row r="1416" spans="1:18" s="17" customFormat="1" ht="18.75" customHeight="1" x14ac:dyDescent="0.25">
      <c r="A1416" s="43" t="s">
        <v>2342</v>
      </c>
      <c r="B1416" s="44" t="s">
        <v>2341</v>
      </c>
      <c r="C1416" s="36">
        <v>138899</v>
      </c>
      <c r="D1416" s="37">
        <v>76395</v>
      </c>
      <c r="E1416" s="45">
        <f t="shared" si="76"/>
        <v>0.55000395971173299</v>
      </c>
      <c r="F1416" s="39">
        <v>1.4999999999999999E-2</v>
      </c>
      <c r="G1416" s="40">
        <v>140982</v>
      </c>
      <c r="H1416" s="41">
        <f t="shared" si="77"/>
        <v>77540.658248079548</v>
      </c>
      <c r="I1416" s="41">
        <f t="shared" si="75"/>
        <v>153527</v>
      </c>
      <c r="J1416" s="39">
        <v>0.03</v>
      </c>
      <c r="K1416" s="42">
        <v>145211</v>
      </c>
      <c r="L1416" s="42">
        <v>79867</v>
      </c>
      <c r="M1416" s="42">
        <v>158131</v>
      </c>
      <c r="N1416" s="42">
        <v>159732.1</v>
      </c>
      <c r="O1416" s="42">
        <v>71879.445000000007</v>
      </c>
      <c r="Q1416" s="100"/>
      <c r="R1416" s="100"/>
    </row>
    <row r="1417" spans="1:18" s="17" customFormat="1" ht="18.75" customHeight="1" x14ac:dyDescent="0.25">
      <c r="A1417" s="24" t="s">
        <v>2343</v>
      </c>
      <c r="B1417" s="25" t="s">
        <v>2344</v>
      </c>
      <c r="C1417" s="26">
        <v>136298</v>
      </c>
      <c r="D1417" s="27">
        <v>74964</v>
      </c>
      <c r="E1417" s="28">
        <f t="shared" si="76"/>
        <v>0.55000073368648106</v>
      </c>
      <c r="F1417" s="29">
        <v>1.4999999999999999E-2</v>
      </c>
      <c r="G1417" s="30">
        <v>138342</v>
      </c>
      <c r="H1417" s="31">
        <f t="shared" si="77"/>
        <v>76088.201499655159</v>
      </c>
      <c r="I1417" s="31">
        <f t="shared" si="75"/>
        <v>150887</v>
      </c>
      <c r="J1417" s="29">
        <v>0.03</v>
      </c>
      <c r="K1417" s="32">
        <v>142492</v>
      </c>
      <c r="L1417" s="32">
        <v>78371</v>
      </c>
      <c r="M1417" s="32">
        <v>155412</v>
      </c>
      <c r="N1417" s="32">
        <v>156741.20000000001</v>
      </c>
      <c r="O1417" s="32">
        <v>70533.540000000008</v>
      </c>
      <c r="Q1417" s="100"/>
      <c r="R1417" s="100"/>
    </row>
    <row r="1418" spans="1:18" s="17" customFormat="1" ht="18.75" customHeight="1" x14ac:dyDescent="0.25">
      <c r="A1418" s="43" t="s">
        <v>2345</v>
      </c>
      <c r="B1418" s="44" t="s">
        <v>2344</v>
      </c>
      <c r="C1418" s="36">
        <v>159731</v>
      </c>
      <c r="D1418" s="37">
        <v>87853</v>
      </c>
      <c r="E1418" s="45">
        <f t="shared" si="76"/>
        <v>0.55000594749923304</v>
      </c>
      <c r="F1418" s="39">
        <v>1.4999999999999999E-2</v>
      </c>
      <c r="G1418" s="40">
        <v>162127</v>
      </c>
      <c r="H1418" s="41">
        <f t="shared" si="77"/>
        <v>89170.814250208161</v>
      </c>
      <c r="I1418" s="41">
        <f t="shared" si="75"/>
        <v>174672</v>
      </c>
      <c r="J1418" s="39">
        <v>0.03</v>
      </c>
      <c r="K1418" s="42">
        <v>166991</v>
      </c>
      <c r="L1418" s="42">
        <v>91846</v>
      </c>
      <c r="M1418" s="42">
        <v>179911</v>
      </c>
      <c r="N1418" s="42">
        <v>183690.1</v>
      </c>
      <c r="O1418" s="42">
        <v>82660.544999999998</v>
      </c>
      <c r="Q1418" s="100"/>
      <c r="R1418" s="100"/>
    </row>
    <row r="1419" spans="1:18" s="17" customFormat="1" ht="18.75" customHeight="1" x14ac:dyDescent="0.25">
      <c r="A1419" s="24" t="s">
        <v>2346</v>
      </c>
      <c r="B1419" s="25" t="s">
        <v>2347</v>
      </c>
      <c r="C1419" s="26">
        <v>136486</v>
      </c>
      <c r="D1419" s="27">
        <v>75068</v>
      </c>
      <c r="E1419" s="28">
        <f t="shared" si="76"/>
        <v>0.55000512873115193</v>
      </c>
      <c r="F1419" s="29">
        <v>1.4999999999999999E-2</v>
      </c>
      <c r="G1419" s="30">
        <v>138533</v>
      </c>
      <c r="H1419" s="31">
        <f t="shared" si="77"/>
        <v>76193.860498512673</v>
      </c>
      <c r="I1419" s="31">
        <f t="shared" si="75"/>
        <v>151078</v>
      </c>
      <c r="J1419" s="29">
        <v>0.03</v>
      </c>
      <c r="K1419" s="32">
        <v>142689</v>
      </c>
      <c r="L1419" s="32">
        <v>78480</v>
      </c>
      <c r="M1419" s="32">
        <v>155609</v>
      </c>
      <c r="N1419" s="32">
        <v>156957.90000000002</v>
      </c>
      <c r="O1419" s="32">
        <v>70631.055000000008</v>
      </c>
      <c r="Q1419" s="100"/>
      <c r="R1419" s="100"/>
    </row>
    <row r="1420" spans="1:18" s="17" customFormat="1" ht="18.75" customHeight="1" x14ac:dyDescent="0.25">
      <c r="A1420" s="43" t="s">
        <v>2348</v>
      </c>
      <c r="B1420" s="44" t="s">
        <v>2347</v>
      </c>
      <c r="C1420" s="36">
        <v>156865</v>
      </c>
      <c r="D1420" s="37">
        <v>86276</v>
      </c>
      <c r="E1420" s="45">
        <f t="shared" si="76"/>
        <v>0.55000159372709012</v>
      </c>
      <c r="F1420" s="39">
        <v>1.4999999999999999E-2</v>
      </c>
      <c r="G1420" s="40">
        <v>159218</v>
      </c>
      <c r="H1420" s="41">
        <f t="shared" si="77"/>
        <v>87570.153750039841</v>
      </c>
      <c r="I1420" s="41">
        <f t="shared" si="75"/>
        <v>171763</v>
      </c>
      <c r="J1420" s="39">
        <v>0.03</v>
      </c>
      <c r="K1420" s="42">
        <v>163995</v>
      </c>
      <c r="L1420" s="42">
        <v>90198</v>
      </c>
      <c r="M1420" s="42">
        <v>176915</v>
      </c>
      <c r="N1420" s="42">
        <v>180394.50000000003</v>
      </c>
      <c r="O1420" s="42">
        <v>81177.525000000009</v>
      </c>
      <c r="Q1420" s="100"/>
      <c r="R1420" s="100"/>
    </row>
    <row r="1421" spans="1:18" s="17" customFormat="1" ht="18.75" customHeight="1" x14ac:dyDescent="0.25">
      <c r="A1421" s="24" t="s">
        <v>2349</v>
      </c>
      <c r="B1421" s="25" t="s">
        <v>2350</v>
      </c>
      <c r="C1421" s="26">
        <v>159862</v>
      </c>
      <c r="D1421" s="27">
        <v>87925</v>
      </c>
      <c r="E1421" s="28">
        <f t="shared" si="76"/>
        <v>0.55000562985575063</v>
      </c>
      <c r="F1421" s="29">
        <v>1.4999999999999999E-2</v>
      </c>
      <c r="G1421" s="30">
        <v>162260</v>
      </c>
      <c r="H1421" s="31">
        <f t="shared" si="77"/>
        <v>89243.913500394105</v>
      </c>
      <c r="I1421" s="31">
        <f t="shared" si="75"/>
        <v>174805</v>
      </c>
      <c r="J1421" s="29">
        <v>0.03</v>
      </c>
      <c r="K1421" s="32">
        <v>167128</v>
      </c>
      <c r="L1421" s="32">
        <v>91921</v>
      </c>
      <c r="M1421" s="32">
        <v>180048</v>
      </c>
      <c r="N1421" s="32">
        <v>183840.80000000002</v>
      </c>
      <c r="O1421" s="32">
        <v>82728.360000000015</v>
      </c>
      <c r="Q1421" s="100"/>
      <c r="R1421" s="100"/>
    </row>
    <row r="1422" spans="1:18" s="17" customFormat="1" ht="18.75" customHeight="1" x14ac:dyDescent="0.25">
      <c r="A1422" s="43" t="s">
        <v>2351</v>
      </c>
      <c r="B1422" s="44" t="s">
        <v>2350</v>
      </c>
      <c r="C1422" s="36">
        <v>180393</v>
      </c>
      <c r="D1422" s="37">
        <v>99217</v>
      </c>
      <c r="E1422" s="45">
        <f t="shared" si="76"/>
        <v>0.55000471193449851</v>
      </c>
      <c r="F1422" s="39">
        <v>1.4999999999999999E-2</v>
      </c>
      <c r="G1422" s="40">
        <v>183099</v>
      </c>
      <c r="H1422" s="41">
        <f t="shared" si="77"/>
        <v>100705.31275049475</v>
      </c>
      <c r="I1422" s="41">
        <f t="shared" si="75"/>
        <v>195644</v>
      </c>
      <c r="J1422" s="39">
        <v>0.03</v>
      </c>
      <c r="K1422" s="42">
        <v>188592</v>
      </c>
      <c r="L1422" s="42">
        <v>103726</v>
      </c>
      <c r="M1422" s="42">
        <v>201512</v>
      </c>
      <c r="N1422" s="42">
        <v>207451.2</v>
      </c>
      <c r="O1422" s="42">
        <v>93353.040000000008</v>
      </c>
      <c r="Q1422" s="100"/>
      <c r="R1422" s="100"/>
    </row>
    <row r="1423" spans="1:18" s="17" customFormat="1" ht="18.75" customHeight="1" x14ac:dyDescent="0.25">
      <c r="A1423" s="24" t="s">
        <v>2352</v>
      </c>
      <c r="B1423" s="25" t="s">
        <v>2353</v>
      </c>
      <c r="C1423" s="26">
        <v>119884</v>
      </c>
      <c r="D1423" s="27">
        <v>65937</v>
      </c>
      <c r="E1423" s="28">
        <f t="shared" si="76"/>
        <v>0.55000667311734674</v>
      </c>
      <c r="F1423" s="29">
        <v>1.4999999999999999E-2</v>
      </c>
      <c r="G1423" s="30">
        <v>121682</v>
      </c>
      <c r="H1423" s="31">
        <f t="shared" si="77"/>
        <v>66925.911998264986</v>
      </c>
      <c r="I1423" s="31">
        <f>+G1423+(2509*6)</f>
        <v>136736</v>
      </c>
      <c r="J1423" s="29">
        <v>0.03</v>
      </c>
      <c r="K1423" s="32">
        <v>125332</v>
      </c>
      <c r="L1423" s="32">
        <v>68933</v>
      </c>
      <c r="M1423" s="32">
        <v>140836</v>
      </c>
      <c r="N1423" s="32">
        <v>137865.20000000001</v>
      </c>
      <c r="O1423" s="32">
        <v>62039.340000000004</v>
      </c>
      <c r="Q1423" s="100"/>
      <c r="R1423" s="100"/>
    </row>
    <row r="1424" spans="1:18" s="17" customFormat="1" ht="18.75" customHeight="1" x14ac:dyDescent="0.25">
      <c r="A1424" s="43" t="s">
        <v>2354</v>
      </c>
      <c r="B1424" s="44" t="s">
        <v>2353</v>
      </c>
      <c r="C1424" s="36">
        <v>148810</v>
      </c>
      <c r="D1424" s="37">
        <v>81846</v>
      </c>
      <c r="E1424" s="45">
        <f t="shared" si="76"/>
        <v>0.55000335998924799</v>
      </c>
      <c r="F1424" s="39">
        <v>1.4999999999999999E-2</v>
      </c>
      <c r="G1424" s="40">
        <v>151042</v>
      </c>
      <c r="H1424" s="41">
        <f t="shared" si="77"/>
        <v>83073.607499495993</v>
      </c>
      <c r="I1424" s="41">
        <f t="shared" ref="I1424:I1434" si="78">+G1424+(2509*6)</f>
        <v>166096</v>
      </c>
      <c r="J1424" s="39">
        <v>0.03</v>
      </c>
      <c r="K1424" s="42">
        <v>155573</v>
      </c>
      <c r="L1424" s="42">
        <v>85566</v>
      </c>
      <c r="M1424" s="42">
        <v>171077</v>
      </c>
      <c r="N1424" s="42">
        <v>171130.30000000002</v>
      </c>
      <c r="O1424" s="42">
        <v>77008.635000000009</v>
      </c>
      <c r="Q1424" s="100"/>
      <c r="R1424" s="100"/>
    </row>
    <row r="1425" spans="1:18" s="17" customFormat="1" ht="18.75" customHeight="1" x14ac:dyDescent="0.25">
      <c r="A1425" s="24" t="s">
        <v>2355</v>
      </c>
      <c r="B1425" s="25" t="s">
        <v>2356</v>
      </c>
      <c r="C1425" s="26">
        <v>137867</v>
      </c>
      <c r="D1425" s="27">
        <v>75827</v>
      </c>
      <c r="E1425" s="28">
        <f t="shared" si="76"/>
        <v>0.55000108800510639</v>
      </c>
      <c r="F1425" s="29">
        <v>1.4999999999999999E-2</v>
      </c>
      <c r="G1425" s="30">
        <v>139935</v>
      </c>
      <c r="H1425" s="31">
        <f t="shared" si="77"/>
        <v>76964.402249994557</v>
      </c>
      <c r="I1425" s="31">
        <f t="shared" si="78"/>
        <v>154989</v>
      </c>
      <c r="J1425" s="29">
        <v>0.03</v>
      </c>
      <c r="K1425" s="32">
        <v>144133</v>
      </c>
      <c r="L1425" s="32">
        <v>79273</v>
      </c>
      <c r="M1425" s="32">
        <v>159637</v>
      </c>
      <c r="N1425" s="32">
        <v>158546.30000000002</v>
      </c>
      <c r="O1425" s="32">
        <v>71345.835000000006</v>
      </c>
      <c r="Q1425" s="100"/>
      <c r="R1425" s="100"/>
    </row>
    <row r="1426" spans="1:18" s="17" customFormat="1" ht="18.75" customHeight="1" x14ac:dyDescent="0.25">
      <c r="A1426" s="43" t="s">
        <v>2357</v>
      </c>
      <c r="B1426" s="44" t="s">
        <v>2356</v>
      </c>
      <c r="C1426" s="36">
        <v>171135</v>
      </c>
      <c r="D1426" s="37">
        <v>94125</v>
      </c>
      <c r="E1426" s="45">
        <f t="shared" si="76"/>
        <v>0.55000438250503991</v>
      </c>
      <c r="F1426" s="39">
        <v>1.4999999999999999E-2</v>
      </c>
      <c r="G1426" s="40">
        <v>173702</v>
      </c>
      <c r="H1426" s="41">
        <f t="shared" si="77"/>
        <v>95536.86124989044</v>
      </c>
      <c r="I1426" s="41">
        <f t="shared" si="78"/>
        <v>188756</v>
      </c>
      <c r="J1426" s="39">
        <v>0.03</v>
      </c>
      <c r="K1426" s="42">
        <v>178913</v>
      </c>
      <c r="L1426" s="42">
        <v>98403</v>
      </c>
      <c r="M1426" s="42">
        <v>194417</v>
      </c>
      <c r="N1426" s="42">
        <v>196804.30000000002</v>
      </c>
      <c r="O1426" s="42">
        <v>88561.935000000012</v>
      </c>
      <c r="Q1426" s="100"/>
      <c r="R1426" s="100"/>
    </row>
    <row r="1427" spans="1:18" s="17" customFormat="1" ht="18.75" customHeight="1" x14ac:dyDescent="0.25">
      <c r="A1427" s="24" t="s">
        <v>2358</v>
      </c>
      <c r="B1427" s="25" t="s">
        <v>2359</v>
      </c>
      <c r="C1427" s="26">
        <v>137940</v>
      </c>
      <c r="D1427" s="27">
        <v>75867</v>
      </c>
      <c r="E1427" s="28">
        <f t="shared" si="76"/>
        <v>0.55000000000000004</v>
      </c>
      <c r="F1427" s="29">
        <v>1.4999999999999999E-2</v>
      </c>
      <c r="G1427" s="30">
        <v>140009</v>
      </c>
      <c r="H1427" s="31">
        <f t="shared" si="77"/>
        <v>77004.950000000012</v>
      </c>
      <c r="I1427" s="31">
        <f t="shared" si="78"/>
        <v>155063</v>
      </c>
      <c r="J1427" s="29">
        <v>0.03</v>
      </c>
      <c r="K1427" s="32">
        <v>144209</v>
      </c>
      <c r="L1427" s="32">
        <v>79315</v>
      </c>
      <c r="M1427" s="32">
        <v>159713</v>
      </c>
      <c r="N1427" s="32">
        <v>158629.90000000002</v>
      </c>
      <c r="O1427" s="32">
        <v>71383.455000000016</v>
      </c>
      <c r="Q1427" s="100"/>
      <c r="R1427" s="100"/>
    </row>
    <row r="1428" spans="1:18" s="17" customFormat="1" ht="18.75" customHeight="1" x14ac:dyDescent="0.25">
      <c r="A1428" s="43" t="s">
        <v>2360</v>
      </c>
      <c r="B1428" s="44" t="s">
        <v>2359</v>
      </c>
      <c r="C1428" s="36">
        <v>162026</v>
      </c>
      <c r="D1428" s="37">
        <v>89115</v>
      </c>
      <c r="E1428" s="45">
        <f t="shared" si="76"/>
        <v>0.55000432029427371</v>
      </c>
      <c r="F1428" s="39">
        <v>1.4999999999999999E-2</v>
      </c>
      <c r="G1428" s="40">
        <v>164456</v>
      </c>
      <c r="H1428" s="41">
        <f t="shared" si="77"/>
        <v>90451.510498315081</v>
      </c>
      <c r="I1428" s="41">
        <f t="shared" si="78"/>
        <v>179510</v>
      </c>
      <c r="J1428" s="39">
        <v>0.03</v>
      </c>
      <c r="K1428" s="42">
        <v>169390</v>
      </c>
      <c r="L1428" s="42">
        <v>93165</v>
      </c>
      <c r="M1428" s="42">
        <v>184894</v>
      </c>
      <c r="N1428" s="42">
        <v>186329.00000000003</v>
      </c>
      <c r="O1428" s="42">
        <v>83848.050000000017</v>
      </c>
      <c r="Q1428" s="100"/>
      <c r="R1428" s="100"/>
    </row>
    <row r="1429" spans="1:18" s="17" customFormat="1" ht="18.75" customHeight="1" x14ac:dyDescent="0.25">
      <c r="A1429" s="24" t="s">
        <v>2361</v>
      </c>
      <c r="B1429" s="25" t="s">
        <v>2362</v>
      </c>
      <c r="C1429" s="26">
        <v>158622</v>
      </c>
      <c r="D1429" s="27">
        <v>87243</v>
      </c>
      <c r="E1429" s="28">
        <f t="shared" si="76"/>
        <v>0.55000567386617238</v>
      </c>
      <c r="F1429" s="29">
        <v>1.4999999999999999E-2</v>
      </c>
      <c r="G1429" s="30">
        <v>161001</v>
      </c>
      <c r="H1429" s="31">
        <f t="shared" si="77"/>
        <v>88551.463498127618</v>
      </c>
      <c r="I1429" s="31">
        <f t="shared" si="78"/>
        <v>176055</v>
      </c>
      <c r="J1429" s="29">
        <v>0.03</v>
      </c>
      <c r="K1429" s="32">
        <v>165831</v>
      </c>
      <c r="L1429" s="32">
        <v>91208</v>
      </c>
      <c r="M1429" s="32">
        <v>181335</v>
      </c>
      <c r="N1429" s="32">
        <v>182414.1</v>
      </c>
      <c r="O1429" s="32">
        <v>82086.345000000001</v>
      </c>
      <c r="Q1429" s="100"/>
      <c r="R1429" s="100"/>
    </row>
    <row r="1430" spans="1:18" s="17" customFormat="1" ht="18.75" customHeight="1" x14ac:dyDescent="0.25">
      <c r="A1430" s="43" t="s">
        <v>2363</v>
      </c>
      <c r="B1430" s="44" t="s">
        <v>2362</v>
      </c>
      <c r="C1430" s="36">
        <v>186331</v>
      </c>
      <c r="D1430" s="37">
        <v>102483</v>
      </c>
      <c r="E1430" s="45">
        <f t="shared" si="76"/>
        <v>0.55000509845382684</v>
      </c>
      <c r="F1430" s="39">
        <v>1.4999999999999999E-2</v>
      </c>
      <c r="G1430" s="40">
        <v>189126</v>
      </c>
      <c r="H1430" s="41">
        <f t="shared" si="77"/>
        <v>104020.26425017846</v>
      </c>
      <c r="I1430" s="41">
        <f t="shared" si="78"/>
        <v>204180</v>
      </c>
      <c r="J1430" s="39">
        <v>0.03</v>
      </c>
      <c r="K1430" s="42">
        <v>194800</v>
      </c>
      <c r="L1430" s="42">
        <v>107141</v>
      </c>
      <c r="M1430" s="42">
        <v>210304</v>
      </c>
      <c r="N1430" s="42">
        <v>214280.00000000003</v>
      </c>
      <c r="O1430" s="42">
        <v>96426.000000000015</v>
      </c>
      <c r="Q1430" s="100"/>
      <c r="R1430" s="100"/>
    </row>
    <row r="1431" spans="1:18" s="17" customFormat="1" ht="18.75" customHeight="1" x14ac:dyDescent="0.25">
      <c r="A1431" s="24" t="s">
        <v>2364</v>
      </c>
      <c r="B1431" s="25" t="s">
        <v>2365</v>
      </c>
      <c r="C1431" s="26">
        <v>159419</v>
      </c>
      <c r="D1431" s="27">
        <v>87681</v>
      </c>
      <c r="E1431" s="28">
        <f t="shared" si="76"/>
        <v>0.55000345002791384</v>
      </c>
      <c r="F1431" s="29">
        <v>1.4999999999999999E-2</v>
      </c>
      <c r="G1431" s="30">
        <v>161810</v>
      </c>
      <c r="H1431" s="31">
        <f t="shared" si="77"/>
        <v>88996.058249016744</v>
      </c>
      <c r="I1431" s="31">
        <f t="shared" si="78"/>
        <v>176864</v>
      </c>
      <c r="J1431" s="29">
        <v>0.03</v>
      </c>
      <c r="K1431" s="32">
        <v>166664</v>
      </c>
      <c r="L1431" s="32">
        <v>91666</v>
      </c>
      <c r="M1431" s="32">
        <v>182168</v>
      </c>
      <c r="N1431" s="32">
        <v>183330.40000000002</v>
      </c>
      <c r="O1431" s="32">
        <v>82498.680000000008</v>
      </c>
      <c r="Q1431" s="100"/>
      <c r="R1431" s="100"/>
    </row>
    <row r="1432" spans="1:18" s="17" customFormat="1" ht="18.75" customHeight="1" x14ac:dyDescent="0.25">
      <c r="A1432" s="43" t="s">
        <v>2366</v>
      </c>
      <c r="B1432" s="44" t="s">
        <v>2365</v>
      </c>
      <c r="C1432" s="36">
        <v>183559</v>
      </c>
      <c r="D1432" s="37">
        <v>100958</v>
      </c>
      <c r="E1432" s="45">
        <f t="shared" si="76"/>
        <v>0.5500029963118126</v>
      </c>
      <c r="F1432" s="39">
        <v>1.4999999999999999E-2</v>
      </c>
      <c r="G1432" s="40">
        <v>186312</v>
      </c>
      <c r="H1432" s="41">
        <f t="shared" si="77"/>
        <v>102472.15824884643</v>
      </c>
      <c r="I1432" s="41">
        <f t="shared" si="78"/>
        <v>201366</v>
      </c>
      <c r="J1432" s="39">
        <v>0.03</v>
      </c>
      <c r="K1432" s="42">
        <v>191901</v>
      </c>
      <c r="L1432" s="42">
        <v>105546</v>
      </c>
      <c r="M1432" s="42">
        <v>207405</v>
      </c>
      <c r="N1432" s="42">
        <v>211091.1</v>
      </c>
      <c r="O1432" s="42">
        <v>94990.99500000001</v>
      </c>
      <c r="Q1432" s="100"/>
      <c r="R1432" s="100"/>
    </row>
    <row r="1433" spans="1:18" s="17" customFormat="1" ht="18.75" customHeight="1" x14ac:dyDescent="0.25">
      <c r="A1433" s="24" t="s">
        <v>2367</v>
      </c>
      <c r="B1433" s="25" t="s">
        <v>2368</v>
      </c>
      <c r="C1433" s="26">
        <v>183329</v>
      </c>
      <c r="D1433" s="27">
        <v>100831</v>
      </c>
      <c r="E1433" s="28">
        <f t="shared" si="76"/>
        <v>0.55000027273371921</v>
      </c>
      <c r="F1433" s="29">
        <v>1.4999999999999999E-2</v>
      </c>
      <c r="G1433" s="30">
        <v>186079</v>
      </c>
      <c r="H1433" s="31">
        <f t="shared" si="77"/>
        <v>102343.50075001773</v>
      </c>
      <c r="I1433" s="31">
        <f t="shared" si="78"/>
        <v>201133</v>
      </c>
      <c r="J1433" s="29">
        <v>0.03</v>
      </c>
      <c r="K1433" s="32">
        <v>191661</v>
      </c>
      <c r="L1433" s="32">
        <v>105414</v>
      </c>
      <c r="M1433" s="32">
        <v>207165</v>
      </c>
      <c r="N1433" s="32">
        <v>210827.1</v>
      </c>
      <c r="O1433" s="32">
        <v>94872.195000000007</v>
      </c>
      <c r="Q1433" s="100"/>
      <c r="R1433" s="100"/>
    </row>
    <row r="1434" spans="1:18" s="17" customFormat="1" ht="18.75" customHeight="1" x14ac:dyDescent="0.25">
      <c r="A1434" s="43" t="s">
        <v>2369</v>
      </c>
      <c r="B1434" s="44" t="s">
        <v>2368</v>
      </c>
      <c r="C1434" s="36">
        <v>211091</v>
      </c>
      <c r="D1434" s="37">
        <v>116101</v>
      </c>
      <c r="E1434" s="45">
        <f t="shared" si="76"/>
        <v>0.55000450042872506</v>
      </c>
      <c r="F1434" s="39">
        <v>1.4999999999999999E-2</v>
      </c>
      <c r="G1434" s="40">
        <v>214257</v>
      </c>
      <c r="H1434" s="41">
        <f t="shared" si="77"/>
        <v>117842.31424835735</v>
      </c>
      <c r="I1434" s="41">
        <f t="shared" si="78"/>
        <v>229311</v>
      </c>
      <c r="J1434" s="39">
        <v>0.03</v>
      </c>
      <c r="K1434" s="42">
        <v>220685</v>
      </c>
      <c r="L1434" s="42">
        <v>121378</v>
      </c>
      <c r="M1434" s="42">
        <v>236189</v>
      </c>
      <c r="N1434" s="42">
        <v>242753.50000000003</v>
      </c>
      <c r="O1434" s="42">
        <v>109239.07500000001</v>
      </c>
      <c r="Q1434" s="100"/>
      <c r="R1434" s="100"/>
    </row>
    <row r="1435" spans="1:18" s="17" customFormat="1" ht="18.75" customHeight="1" x14ac:dyDescent="0.25">
      <c r="A1435" s="84" t="s">
        <v>2370</v>
      </c>
      <c r="B1435" s="51"/>
      <c r="C1435" s="51"/>
      <c r="D1435" s="20"/>
      <c r="E1435" s="20"/>
      <c r="F1435" s="20"/>
      <c r="G1435" s="48">
        <v>0</v>
      </c>
      <c r="H1435" s="49"/>
      <c r="I1435" s="49"/>
      <c r="J1435" s="136"/>
      <c r="K1435" s="50"/>
      <c r="L1435" s="50"/>
      <c r="M1435" s="23"/>
      <c r="N1435" s="50"/>
      <c r="O1435" s="50"/>
      <c r="Q1435" s="100"/>
      <c r="R1435" s="100"/>
    </row>
    <row r="1436" spans="1:18" s="17" customFormat="1" ht="18.75" customHeight="1" x14ac:dyDescent="0.25">
      <c r="A1436" s="78" t="s">
        <v>793</v>
      </c>
      <c r="B1436" s="25" t="s">
        <v>2371</v>
      </c>
      <c r="C1436" s="26">
        <v>1062</v>
      </c>
      <c r="D1436" s="27">
        <v>585</v>
      </c>
      <c r="E1436" s="28">
        <f t="shared" si="76"/>
        <v>0.55084745762711862</v>
      </c>
      <c r="F1436" s="29">
        <v>0.03</v>
      </c>
      <c r="G1436" s="30">
        <v>1094</v>
      </c>
      <c r="H1436" s="31">
        <f t="shared" si="77"/>
        <v>602.62711864406776</v>
      </c>
      <c r="I1436" s="31"/>
      <c r="J1436" s="29">
        <v>0.03</v>
      </c>
      <c r="K1436" s="32">
        <v>1127</v>
      </c>
      <c r="L1436" s="32">
        <v>621</v>
      </c>
      <c r="M1436" s="24"/>
      <c r="N1436" s="32">
        <v>1217.1600000000001</v>
      </c>
      <c r="O1436" s="32">
        <v>547.72200000000009</v>
      </c>
      <c r="Q1436" s="100"/>
      <c r="R1436" s="100"/>
    </row>
    <row r="1437" spans="1:18" s="17" customFormat="1" ht="18.75" customHeight="1" x14ac:dyDescent="0.25">
      <c r="A1437" s="63" t="s">
        <v>795</v>
      </c>
      <c r="B1437" s="44" t="s">
        <v>796</v>
      </c>
      <c r="C1437" s="36">
        <v>602</v>
      </c>
      <c r="D1437" s="37">
        <v>332</v>
      </c>
      <c r="E1437" s="45">
        <f t="shared" si="76"/>
        <v>0.55149501661129563</v>
      </c>
      <c r="F1437" s="39">
        <v>0.03</v>
      </c>
      <c r="G1437" s="40">
        <v>620</v>
      </c>
      <c r="H1437" s="41">
        <f t="shared" si="77"/>
        <v>341.92691029900328</v>
      </c>
      <c r="I1437" s="41"/>
      <c r="J1437" s="39">
        <v>0.03</v>
      </c>
      <c r="K1437" s="42">
        <v>639</v>
      </c>
      <c r="L1437" s="42">
        <v>352</v>
      </c>
      <c r="M1437" s="43"/>
      <c r="N1437" s="42">
        <v>690.12</v>
      </c>
      <c r="O1437" s="42">
        <v>310.55400000000003</v>
      </c>
      <c r="Q1437" s="100"/>
      <c r="R1437" s="100"/>
    </row>
    <row r="1438" spans="1:18" s="17" customFormat="1" ht="18.75" customHeight="1" x14ac:dyDescent="0.25">
      <c r="A1438" s="24" t="s">
        <v>470</v>
      </c>
      <c r="B1438" s="25" t="s">
        <v>797</v>
      </c>
      <c r="C1438" s="26">
        <v>301</v>
      </c>
      <c r="D1438" s="27">
        <v>166</v>
      </c>
      <c r="E1438" s="28">
        <f t="shared" si="76"/>
        <v>0.55149501661129563</v>
      </c>
      <c r="F1438" s="29">
        <v>0.03</v>
      </c>
      <c r="G1438" s="30">
        <v>310</v>
      </c>
      <c r="H1438" s="31">
        <f t="shared" si="77"/>
        <v>170.96345514950164</v>
      </c>
      <c r="I1438" s="31"/>
      <c r="J1438" s="29">
        <v>0.03</v>
      </c>
      <c r="K1438" s="32">
        <v>319</v>
      </c>
      <c r="L1438" s="32">
        <v>176</v>
      </c>
      <c r="M1438" s="24"/>
      <c r="N1438" s="32">
        <v>344.52000000000004</v>
      </c>
      <c r="O1438" s="32">
        <v>155.03400000000002</v>
      </c>
      <c r="Q1438" s="100"/>
      <c r="R1438" s="100"/>
    </row>
    <row r="1439" spans="1:18" s="17" customFormat="1" ht="18.75" customHeight="1" x14ac:dyDescent="0.25">
      <c r="A1439" s="43" t="s">
        <v>801</v>
      </c>
      <c r="B1439" s="44" t="s">
        <v>2372</v>
      </c>
      <c r="C1439" s="36">
        <v>1100</v>
      </c>
      <c r="D1439" s="54">
        <v>605</v>
      </c>
      <c r="E1439" s="38">
        <f t="shared" si="76"/>
        <v>0.55000000000000004</v>
      </c>
      <c r="F1439" s="93">
        <v>0.03</v>
      </c>
      <c r="G1439" s="90">
        <v>1133</v>
      </c>
      <c r="H1439" s="92">
        <f t="shared" si="77"/>
        <v>623.15000000000009</v>
      </c>
      <c r="I1439" s="92"/>
      <c r="J1439" s="93">
        <v>0.03</v>
      </c>
      <c r="K1439" s="42">
        <v>1167</v>
      </c>
      <c r="L1439" s="42">
        <v>642</v>
      </c>
      <c r="M1439" s="43"/>
      <c r="N1439" s="42">
        <v>1260.3600000000001</v>
      </c>
      <c r="O1439" s="42">
        <v>567.16200000000003</v>
      </c>
      <c r="Q1439" s="100"/>
      <c r="R1439" s="100"/>
    </row>
    <row r="1440" spans="1:18" s="17" customFormat="1" ht="18.75" customHeight="1" x14ac:dyDescent="0.25">
      <c r="A1440" s="24" t="s">
        <v>803</v>
      </c>
      <c r="B1440" s="25" t="s">
        <v>804</v>
      </c>
      <c r="C1440" s="26">
        <v>2088</v>
      </c>
      <c r="D1440" s="27">
        <v>1149</v>
      </c>
      <c r="E1440" s="28">
        <f t="shared" si="76"/>
        <v>0.55028735632183912</v>
      </c>
      <c r="F1440" s="29">
        <v>0.03</v>
      </c>
      <c r="G1440" s="30">
        <v>2151</v>
      </c>
      <c r="H1440" s="31">
        <f t="shared" si="77"/>
        <v>1183.668103448276</v>
      </c>
      <c r="I1440" s="31"/>
      <c r="J1440" s="29">
        <v>0.03</v>
      </c>
      <c r="K1440" s="32">
        <v>2216</v>
      </c>
      <c r="L1440" s="32">
        <v>1219</v>
      </c>
      <c r="M1440" s="24"/>
      <c r="N1440" s="32">
        <v>2393.2800000000002</v>
      </c>
      <c r="O1440" s="32">
        <v>1076.9760000000001</v>
      </c>
      <c r="Q1440" s="100"/>
      <c r="R1440" s="100"/>
    </row>
    <row r="1441" spans="1:54" s="17" customFormat="1" ht="18.75" customHeight="1" x14ac:dyDescent="0.25">
      <c r="A1441" s="43" t="s">
        <v>805</v>
      </c>
      <c r="B1441" s="44" t="s">
        <v>2373</v>
      </c>
      <c r="C1441" s="36">
        <v>5380</v>
      </c>
      <c r="D1441" s="54">
        <v>2959</v>
      </c>
      <c r="E1441" s="38">
        <f t="shared" si="76"/>
        <v>0.55000000000000004</v>
      </c>
      <c r="F1441" s="93">
        <v>0.03</v>
      </c>
      <c r="G1441" s="90">
        <v>5541</v>
      </c>
      <c r="H1441" s="92">
        <f t="shared" si="77"/>
        <v>3047.55</v>
      </c>
      <c r="I1441" s="92"/>
      <c r="J1441" s="93">
        <v>0.03</v>
      </c>
      <c r="K1441" s="42">
        <v>5707</v>
      </c>
      <c r="L1441" s="42">
        <v>3139</v>
      </c>
      <c r="M1441" s="43"/>
      <c r="N1441" s="42">
        <v>6163.56</v>
      </c>
      <c r="O1441" s="42">
        <v>2773.6020000000003</v>
      </c>
      <c r="Q1441" s="100"/>
      <c r="R1441" s="100"/>
    </row>
    <row r="1442" spans="1:54" s="17" customFormat="1" ht="18.75" customHeight="1" x14ac:dyDescent="0.25">
      <c r="A1442" s="24" t="s">
        <v>808</v>
      </c>
      <c r="B1442" s="25" t="s">
        <v>2374</v>
      </c>
      <c r="C1442" s="26">
        <v>10352</v>
      </c>
      <c r="D1442" s="27">
        <v>5694</v>
      </c>
      <c r="E1442" s="28">
        <f t="shared" si="76"/>
        <v>0.55003863987635238</v>
      </c>
      <c r="F1442" s="29">
        <v>0.03</v>
      </c>
      <c r="G1442" s="30">
        <v>10663</v>
      </c>
      <c r="H1442" s="31">
        <f t="shared" si="77"/>
        <v>5865.0620170015454</v>
      </c>
      <c r="I1442" s="31"/>
      <c r="J1442" s="29">
        <v>0.03</v>
      </c>
      <c r="K1442" s="32">
        <v>10983</v>
      </c>
      <c r="L1442" s="32">
        <v>6041</v>
      </c>
      <c r="M1442" s="24"/>
      <c r="N1442" s="32">
        <v>11861.640000000001</v>
      </c>
      <c r="O1442" s="32">
        <v>5337.7380000000003</v>
      </c>
      <c r="Q1442" s="100"/>
      <c r="R1442" s="100"/>
    </row>
    <row r="1443" spans="1:54" s="17" customFormat="1" ht="18.75" customHeight="1" x14ac:dyDescent="0.25">
      <c r="A1443" s="43" t="s">
        <v>810</v>
      </c>
      <c r="B1443" s="44" t="s">
        <v>2375</v>
      </c>
      <c r="C1443" s="36">
        <v>535</v>
      </c>
      <c r="D1443" s="54">
        <v>295</v>
      </c>
      <c r="E1443" s="38">
        <f t="shared" si="76"/>
        <v>0.55140186915887845</v>
      </c>
      <c r="F1443" s="93">
        <v>0.03</v>
      </c>
      <c r="G1443" s="90">
        <v>551</v>
      </c>
      <c r="H1443" s="92">
        <f t="shared" si="77"/>
        <v>303.82242990654203</v>
      </c>
      <c r="I1443" s="92"/>
      <c r="J1443" s="93">
        <v>0.03</v>
      </c>
      <c r="K1443" s="42">
        <v>568</v>
      </c>
      <c r="L1443" s="42">
        <v>313</v>
      </c>
      <c r="M1443" s="43"/>
      <c r="N1443" s="42">
        <v>613.44000000000005</v>
      </c>
      <c r="O1443" s="42">
        <v>276.04800000000006</v>
      </c>
      <c r="Q1443" s="100"/>
      <c r="R1443" s="100"/>
    </row>
    <row r="1444" spans="1:54" s="17" customFormat="1" ht="18.75" customHeight="1" x14ac:dyDescent="0.25">
      <c r="A1444" s="24" t="s">
        <v>816</v>
      </c>
      <c r="B1444" s="25" t="s">
        <v>2376</v>
      </c>
      <c r="C1444" s="26">
        <v>584</v>
      </c>
      <c r="D1444" s="27">
        <v>322</v>
      </c>
      <c r="E1444" s="28">
        <f t="shared" si="76"/>
        <v>0.55136986301369861</v>
      </c>
      <c r="F1444" s="29">
        <v>0.03</v>
      </c>
      <c r="G1444" s="30">
        <v>602</v>
      </c>
      <c r="H1444" s="31">
        <f t="shared" si="77"/>
        <v>331.92465753424659</v>
      </c>
      <c r="I1444" s="31"/>
      <c r="J1444" s="29">
        <v>0.03</v>
      </c>
      <c r="K1444" s="32">
        <v>620</v>
      </c>
      <c r="L1444" s="32">
        <v>342</v>
      </c>
      <c r="M1444" s="24"/>
      <c r="N1444" s="32">
        <v>669.6</v>
      </c>
      <c r="O1444" s="32">
        <v>301.32</v>
      </c>
      <c r="Q1444" s="100"/>
      <c r="R1444" s="100"/>
    </row>
    <row r="1445" spans="1:54" s="17" customFormat="1" ht="18.75" customHeight="1" x14ac:dyDescent="0.25">
      <c r="A1445" s="43" t="s">
        <v>814</v>
      </c>
      <c r="B1445" s="44" t="s">
        <v>2377</v>
      </c>
      <c r="C1445" s="36">
        <v>868</v>
      </c>
      <c r="D1445" s="54">
        <v>482</v>
      </c>
      <c r="E1445" s="38">
        <f t="shared" si="76"/>
        <v>0.5552995391705069</v>
      </c>
      <c r="F1445" s="93">
        <v>0.03</v>
      </c>
      <c r="G1445" s="90">
        <v>863</v>
      </c>
      <c r="H1445" s="92">
        <f t="shared" si="77"/>
        <v>479.22350230414747</v>
      </c>
      <c r="I1445" s="92"/>
      <c r="J1445" s="93">
        <v>0.03</v>
      </c>
      <c r="K1445" s="42">
        <v>889</v>
      </c>
      <c r="L1445" s="42">
        <v>494</v>
      </c>
      <c r="M1445" s="43"/>
      <c r="N1445" s="42">
        <v>960.12000000000012</v>
      </c>
      <c r="O1445" s="42">
        <v>432.05400000000009</v>
      </c>
      <c r="Q1445" s="100"/>
      <c r="R1445" s="100"/>
    </row>
    <row r="1446" spans="1:54" s="17" customFormat="1" ht="18.75" customHeight="1" x14ac:dyDescent="0.3">
      <c r="A1446" s="97" t="s">
        <v>829</v>
      </c>
      <c r="B1446" s="25" t="s">
        <v>830</v>
      </c>
      <c r="C1446" s="26">
        <v>2453</v>
      </c>
      <c r="D1446" s="27">
        <v>1350</v>
      </c>
      <c r="E1446" s="28">
        <f t="shared" si="76"/>
        <v>0.55034651447207505</v>
      </c>
      <c r="F1446" s="29">
        <v>0.03</v>
      </c>
      <c r="G1446" s="30">
        <v>2527</v>
      </c>
      <c r="H1446" s="31">
        <f t="shared" si="77"/>
        <v>1390.7256420709336</v>
      </c>
      <c r="I1446" s="31"/>
      <c r="J1446" s="29">
        <v>0.03</v>
      </c>
      <c r="K1446" s="32">
        <v>2603</v>
      </c>
      <c r="L1446" s="32">
        <v>1433</v>
      </c>
      <c r="M1446" s="24"/>
      <c r="N1446" s="32">
        <v>2811.2400000000002</v>
      </c>
      <c r="O1446" s="32">
        <v>1265.0580000000002</v>
      </c>
      <c r="Q1446" s="100"/>
      <c r="R1446" s="100"/>
    </row>
    <row r="1447" spans="1:54" s="17" customFormat="1" ht="18.75" customHeight="1" x14ac:dyDescent="0.25">
      <c r="A1447" s="43" t="s">
        <v>831</v>
      </c>
      <c r="B1447" s="44" t="s">
        <v>832</v>
      </c>
      <c r="C1447" s="36">
        <v>839</v>
      </c>
      <c r="D1447" s="54">
        <v>462</v>
      </c>
      <c r="E1447" s="38">
        <f t="shared" si="76"/>
        <v>0.55065554231227654</v>
      </c>
      <c r="F1447" s="93">
        <v>0.03</v>
      </c>
      <c r="G1447" s="90">
        <v>864</v>
      </c>
      <c r="H1447" s="92">
        <f t="shared" si="77"/>
        <v>475.76638855780692</v>
      </c>
      <c r="I1447" s="92"/>
      <c r="J1447" s="93">
        <v>0.03</v>
      </c>
      <c r="K1447" s="42">
        <v>890</v>
      </c>
      <c r="L1447" s="42">
        <v>490</v>
      </c>
      <c r="M1447" s="43"/>
      <c r="N1447" s="42">
        <v>961.2</v>
      </c>
      <c r="O1447" s="42">
        <v>432.54</v>
      </c>
      <c r="Q1447" s="100"/>
      <c r="R1447" s="100"/>
    </row>
    <row r="1448" spans="1:54" s="17" customFormat="1" ht="18.75" customHeight="1" x14ac:dyDescent="0.25">
      <c r="A1448" s="24" t="s">
        <v>480</v>
      </c>
      <c r="B1448" s="25" t="s">
        <v>807</v>
      </c>
      <c r="C1448" s="26">
        <v>1808</v>
      </c>
      <c r="D1448" s="27">
        <v>995</v>
      </c>
      <c r="E1448" s="28">
        <f t="shared" si="76"/>
        <v>0.55033185840707965</v>
      </c>
      <c r="F1448" s="29">
        <v>0.03</v>
      </c>
      <c r="G1448" s="30">
        <v>1862</v>
      </c>
      <c r="H1448" s="31">
        <f t="shared" si="77"/>
        <v>1024.7179203539822</v>
      </c>
      <c r="I1448" s="31"/>
      <c r="J1448" s="29">
        <v>0.03</v>
      </c>
      <c r="K1448" s="32">
        <v>1918</v>
      </c>
      <c r="L1448" s="32">
        <v>1056</v>
      </c>
      <c r="M1448" s="24"/>
      <c r="N1448" s="32">
        <v>2071.44</v>
      </c>
      <c r="O1448" s="32">
        <v>932.14800000000002</v>
      </c>
      <c r="Q1448" s="100"/>
      <c r="R1448" s="100"/>
    </row>
    <row r="1449" spans="1:54" s="17" customFormat="1" ht="18.75" customHeight="1" x14ac:dyDescent="0.25">
      <c r="A1449" s="95" t="s">
        <v>820</v>
      </c>
      <c r="B1449" s="44" t="s">
        <v>821</v>
      </c>
      <c r="C1449" s="36"/>
      <c r="D1449" s="54"/>
      <c r="E1449" s="38"/>
      <c r="F1449" s="93"/>
      <c r="G1449" s="90"/>
      <c r="H1449" s="92"/>
      <c r="I1449" s="92"/>
      <c r="J1449" s="93"/>
      <c r="K1449" s="42"/>
      <c r="L1449" s="42"/>
      <c r="M1449" s="43"/>
      <c r="N1449" s="42">
        <v>6963.84</v>
      </c>
      <c r="O1449" s="42">
        <v>3133.7280000000001</v>
      </c>
      <c r="P1449" s="33"/>
      <c r="Q1449" s="100"/>
      <c r="R1449" s="100"/>
    </row>
    <row r="1450" spans="1:54" s="17" customFormat="1" ht="18.75" customHeight="1" x14ac:dyDescent="0.25">
      <c r="A1450" s="170" t="s">
        <v>822</v>
      </c>
      <c r="B1450" s="25" t="s">
        <v>823</v>
      </c>
      <c r="C1450" s="26"/>
      <c r="D1450" s="27"/>
      <c r="E1450" s="28"/>
      <c r="F1450" s="29"/>
      <c r="G1450" s="30"/>
      <c r="H1450" s="31"/>
      <c r="I1450" s="31"/>
      <c r="J1450" s="29"/>
      <c r="K1450" s="32"/>
      <c r="L1450" s="32"/>
      <c r="M1450" s="24"/>
      <c r="N1450" s="32">
        <v>13402.800000000001</v>
      </c>
      <c r="O1450" s="32">
        <v>6031.26</v>
      </c>
      <c r="P1450" s="33"/>
      <c r="Q1450" s="100"/>
      <c r="R1450" s="100"/>
    </row>
    <row r="1451" spans="1:54" s="17" customFormat="1" ht="18.75" customHeight="1" x14ac:dyDescent="0.25">
      <c r="A1451" s="43" t="s">
        <v>379</v>
      </c>
      <c r="B1451" s="44" t="s">
        <v>380</v>
      </c>
      <c r="C1451" s="36">
        <v>932</v>
      </c>
      <c r="D1451" s="54">
        <v>513</v>
      </c>
      <c r="E1451" s="38">
        <f t="shared" si="76"/>
        <v>0.55042918454935619</v>
      </c>
      <c r="F1451" s="93">
        <v>0.03</v>
      </c>
      <c r="G1451" s="90">
        <v>960</v>
      </c>
      <c r="H1451" s="92">
        <f t="shared" si="77"/>
        <v>528.41201716738192</v>
      </c>
      <c r="I1451" s="92"/>
      <c r="J1451" s="93">
        <v>0.03</v>
      </c>
      <c r="K1451" s="42">
        <v>989</v>
      </c>
      <c r="L1451" s="42">
        <v>544</v>
      </c>
      <c r="M1451" s="43"/>
      <c r="N1451" s="42">
        <v>1068.1200000000001</v>
      </c>
      <c r="O1451" s="42">
        <v>480.65400000000005</v>
      </c>
      <c r="Q1451" s="100"/>
      <c r="R1451" s="100"/>
    </row>
    <row r="1452" spans="1:54" s="17" customFormat="1" ht="18.75" customHeight="1" x14ac:dyDescent="0.25">
      <c r="A1452" s="24" t="s">
        <v>2378</v>
      </c>
      <c r="B1452" s="25" t="s">
        <v>2460</v>
      </c>
      <c r="C1452" s="171" t="s">
        <v>2379</v>
      </c>
      <c r="D1452" s="172" t="s">
        <v>2379</v>
      </c>
      <c r="E1452" s="173"/>
      <c r="F1452" s="29"/>
      <c r="G1452" s="30">
        <v>0</v>
      </c>
      <c r="H1452" s="31">
        <f t="shared" si="77"/>
        <v>0</v>
      </c>
      <c r="I1452" s="31"/>
      <c r="J1452" s="29">
        <v>0.03</v>
      </c>
      <c r="K1452" s="32"/>
      <c r="L1452" s="32"/>
      <c r="M1452" s="24"/>
      <c r="N1452" s="32">
        <v>0</v>
      </c>
      <c r="O1452" s="32">
        <v>0</v>
      </c>
      <c r="Q1452" s="100"/>
      <c r="R1452" s="100"/>
    </row>
    <row r="1453" spans="1:54" s="17" customFormat="1" ht="18.75" customHeight="1" x14ac:dyDescent="0.25">
      <c r="A1453" s="43" t="s">
        <v>2380</v>
      </c>
      <c r="B1453" s="44" t="s">
        <v>2381</v>
      </c>
      <c r="C1453" s="36">
        <v>2436</v>
      </c>
      <c r="D1453" s="54">
        <v>1340</v>
      </c>
      <c r="E1453" s="38">
        <f t="shared" si="76"/>
        <v>0.55008210180623973</v>
      </c>
      <c r="F1453" s="93">
        <v>0.03</v>
      </c>
      <c r="G1453" s="90">
        <v>2509</v>
      </c>
      <c r="H1453" s="92">
        <f t="shared" si="77"/>
        <v>1380.1559934318554</v>
      </c>
      <c r="I1453" s="92"/>
      <c r="J1453" s="93">
        <v>0.03</v>
      </c>
      <c r="K1453" s="42">
        <v>2584</v>
      </c>
      <c r="L1453" s="42">
        <v>1421</v>
      </c>
      <c r="M1453" s="43"/>
      <c r="N1453" s="42">
        <v>2790.7200000000003</v>
      </c>
      <c r="O1453" s="42">
        <v>1255.8240000000001</v>
      </c>
      <c r="Q1453" s="100"/>
      <c r="R1453" s="100"/>
    </row>
    <row r="1454" spans="1:54" s="17" customFormat="1" ht="18.75" customHeight="1" x14ac:dyDescent="0.25">
      <c r="A1454" s="84" t="s">
        <v>2382</v>
      </c>
      <c r="B1454" s="51"/>
      <c r="C1454" s="51"/>
      <c r="D1454" s="20"/>
      <c r="E1454" s="20"/>
      <c r="F1454" s="20"/>
      <c r="G1454" s="48">
        <v>0</v>
      </c>
      <c r="H1454" s="49"/>
      <c r="I1454" s="49"/>
      <c r="J1454" s="136"/>
      <c r="K1454" s="50"/>
      <c r="L1454" s="50"/>
      <c r="M1454" s="23"/>
      <c r="N1454" s="50"/>
      <c r="O1454" s="50"/>
      <c r="Q1454" s="100"/>
      <c r="R1454" s="100"/>
    </row>
    <row r="1455" spans="1:54" s="98" customFormat="1" ht="18.75" customHeight="1" x14ac:dyDescent="0.25">
      <c r="A1455" s="43" t="s">
        <v>2383</v>
      </c>
      <c r="B1455" s="44" t="s">
        <v>858</v>
      </c>
      <c r="C1455" s="36"/>
      <c r="D1455" s="90"/>
      <c r="E1455" s="90"/>
      <c r="F1455" s="90"/>
      <c r="G1455" s="90"/>
      <c r="H1455" s="92"/>
      <c r="I1455" s="92"/>
      <c r="J1455" s="93"/>
      <c r="K1455" s="42"/>
      <c r="L1455" s="42"/>
      <c r="M1455" s="43"/>
      <c r="N1455" s="42">
        <v>16059.6</v>
      </c>
      <c r="O1455" s="42">
        <v>7226.8200000000006</v>
      </c>
      <c r="P1455" s="33"/>
      <c r="Q1455" s="100"/>
      <c r="R1455" s="100"/>
      <c r="S1455" s="17"/>
      <c r="T1455" s="17"/>
      <c r="U1455" s="17"/>
      <c r="V1455" s="17"/>
      <c r="W1455" s="17"/>
      <c r="X1455" s="17"/>
      <c r="Y1455" s="17"/>
      <c r="Z1455" s="17"/>
      <c r="AA1455" s="17"/>
      <c r="AB1455" s="17"/>
      <c r="AC1455" s="17"/>
      <c r="AD1455" s="17"/>
      <c r="AE1455" s="17"/>
      <c r="AF1455" s="17"/>
      <c r="AG1455" s="17"/>
      <c r="AH1455" s="17"/>
      <c r="AI1455" s="17"/>
      <c r="AJ1455" s="17"/>
      <c r="AK1455" s="17"/>
      <c r="AL1455" s="17"/>
      <c r="AM1455" s="17"/>
      <c r="AN1455" s="17"/>
      <c r="AO1455" s="17"/>
      <c r="AP1455" s="17"/>
      <c r="AQ1455" s="17"/>
      <c r="AR1455" s="17"/>
      <c r="AS1455" s="17"/>
      <c r="AT1455" s="17"/>
      <c r="AU1455" s="17"/>
      <c r="AV1455" s="17"/>
      <c r="AW1455" s="17"/>
      <c r="AX1455" s="17"/>
      <c r="AY1455" s="17"/>
      <c r="AZ1455" s="17"/>
      <c r="BA1455" s="17"/>
      <c r="BB1455" s="17"/>
    </row>
    <row r="1456" spans="1:54" s="98" customFormat="1" ht="18.75" customHeight="1" x14ac:dyDescent="0.25">
      <c r="A1456" s="24" t="s">
        <v>2384</v>
      </c>
      <c r="B1456" s="25" t="s">
        <v>860</v>
      </c>
      <c r="C1456" s="26"/>
      <c r="D1456" s="30"/>
      <c r="E1456" s="30"/>
      <c r="F1456" s="30"/>
      <c r="G1456" s="30"/>
      <c r="H1456" s="31"/>
      <c r="I1456" s="31"/>
      <c r="J1456" s="29"/>
      <c r="K1456" s="32"/>
      <c r="L1456" s="32"/>
      <c r="M1456" s="24"/>
      <c r="N1456" s="32">
        <v>22927.32</v>
      </c>
      <c r="O1456" s="32">
        <v>10317.294</v>
      </c>
      <c r="P1456" s="33"/>
      <c r="Q1456" s="100"/>
      <c r="R1456" s="100"/>
      <c r="S1456" s="17"/>
      <c r="T1456" s="17"/>
      <c r="U1456" s="17"/>
      <c r="V1456" s="17"/>
      <c r="W1456" s="17"/>
      <c r="X1456" s="17"/>
      <c r="Y1456" s="17"/>
      <c r="Z1456" s="17"/>
      <c r="AA1456" s="17"/>
      <c r="AB1456" s="17"/>
      <c r="AC1456" s="17"/>
      <c r="AD1456" s="17"/>
      <c r="AE1456" s="17"/>
      <c r="AF1456" s="17"/>
      <c r="AG1456" s="17"/>
      <c r="AH1456" s="17"/>
      <c r="AI1456" s="17"/>
      <c r="AJ1456" s="17"/>
      <c r="AK1456" s="17"/>
      <c r="AL1456" s="17"/>
      <c r="AM1456" s="17"/>
      <c r="AN1456" s="17"/>
      <c r="AO1456" s="17"/>
      <c r="AP1456" s="17"/>
      <c r="AQ1456" s="17"/>
      <c r="AR1456" s="17"/>
      <c r="AS1456" s="17"/>
      <c r="AT1456" s="17"/>
      <c r="AU1456" s="17"/>
      <c r="AV1456" s="17"/>
      <c r="AW1456" s="17"/>
      <c r="AX1456" s="17"/>
      <c r="AY1456" s="17"/>
      <c r="AZ1456" s="17"/>
      <c r="BA1456" s="17"/>
      <c r="BB1456" s="17"/>
    </row>
    <row r="1457" spans="1:54" s="98" customFormat="1" ht="18.75" customHeight="1" x14ac:dyDescent="0.25">
      <c r="A1457" s="84" t="s">
        <v>2385</v>
      </c>
      <c r="B1457" s="51"/>
      <c r="C1457" s="51"/>
      <c r="D1457" s="20"/>
      <c r="E1457" s="20"/>
      <c r="F1457" s="20"/>
      <c r="G1457" s="48">
        <v>0</v>
      </c>
      <c r="H1457" s="49"/>
      <c r="I1457" s="49"/>
      <c r="J1457" s="136"/>
      <c r="K1457" s="50"/>
      <c r="L1457" s="50"/>
      <c r="M1457" s="23"/>
      <c r="N1457" s="50"/>
      <c r="O1457" s="50"/>
      <c r="P1457" s="17"/>
      <c r="Q1457" s="100"/>
      <c r="R1457" s="100"/>
      <c r="S1457" s="17"/>
      <c r="T1457" s="17"/>
      <c r="U1457" s="17"/>
      <c r="V1457" s="17"/>
      <c r="W1457" s="17"/>
      <c r="X1457" s="17"/>
      <c r="Y1457" s="17"/>
      <c r="Z1457" s="17"/>
      <c r="AA1457" s="17"/>
      <c r="AB1457" s="17"/>
      <c r="AC1457" s="17"/>
      <c r="AD1457" s="17"/>
      <c r="AE1457" s="17"/>
      <c r="AF1457" s="17"/>
      <c r="AG1457" s="17"/>
      <c r="AH1457" s="17"/>
      <c r="AI1457" s="17"/>
      <c r="AJ1457" s="17"/>
      <c r="AK1457" s="17"/>
      <c r="AL1457" s="17"/>
      <c r="AM1457" s="17"/>
      <c r="AN1457" s="17"/>
      <c r="AO1457" s="17"/>
      <c r="AP1457" s="17"/>
      <c r="AQ1457" s="17"/>
      <c r="AR1457" s="17"/>
      <c r="AS1457" s="17"/>
      <c r="AT1457" s="17"/>
      <c r="AU1457" s="17"/>
      <c r="AV1457" s="17"/>
      <c r="AW1457" s="17"/>
      <c r="AX1457" s="17"/>
      <c r="AY1457" s="17"/>
      <c r="AZ1457" s="17"/>
      <c r="BA1457" s="17"/>
      <c r="BB1457" s="17"/>
    </row>
    <row r="1458" spans="1:54" s="98" customFormat="1" ht="18.75" customHeight="1" x14ac:dyDescent="0.25">
      <c r="A1458" s="43" t="s">
        <v>2386</v>
      </c>
      <c r="B1458" s="44" t="s">
        <v>2387</v>
      </c>
      <c r="C1458" s="36"/>
      <c r="D1458" s="90"/>
      <c r="E1458" s="90"/>
      <c r="F1458" s="90"/>
      <c r="G1458" s="90"/>
      <c r="H1458" s="92"/>
      <c r="I1458" s="92"/>
      <c r="J1458" s="93"/>
      <c r="K1458" s="42"/>
      <c r="L1458" s="42"/>
      <c r="M1458" s="43"/>
      <c r="N1458" s="42">
        <v>2790.7200000000003</v>
      </c>
      <c r="O1458" s="42">
        <v>1255.8240000000001</v>
      </c>
      <c r="P1458" s="33"/>
      <c r="Q1458" s="100"/>
      <c r="R1458" s="100"/>
      <c r="S1458" s="17"/>
      <c r="T1458" s="17"/>
      <c r="U1458" s="17"/>
      <c r="V1458" s="17"/>
      <c r="W1458" s="17"/>
      <c r="X1458" s="17"/>
      <c r="Y1458" s="17"/>
      <c r="Z1458" s="17"/>
      <c r="AA1458" s="17"/>
      <c r="AB1458" s="17"/>
      <c r="AC1458" s="17"/>
      <c r="AD1458" s="17"/>
      <c r="AE1458" s="17"/>
      <c r="AF1458" s="17"/>
      <c r="AG1458" s="17"/>
      <c r="AH1458" s="17"/>
      <c r="AI1458" s="17"/>
      <c r="AJ1458" s="17"/>
      <c r="AK1458" s="17"/>
      <c r="AL1458" s="17"/>
      <c r="AM1458" s="17"/>
      <c r="AN1458" s="17"/>
      <c r="AO1458" s="17"/>
      <c r="AP1458" s="17"/>
      <c r="AQ1458" s="17"/>
      <c r="AR1458" s="17"/>
      <c r="AS1458" s="17"/>
      <c r="AT1458" s="17"/>
      <c r="AU1458" s="17"/>
      <c r="AV1458" s="17"/>
      <c r="AW1458" s="17"/>
      <c r="AX1458" s="17"/>
      <c r="AY1458" s="17"/>
      <c r="AZ1458" s="17"/>
      <c r="BA1458" s="17"/>
      <c r="BB1458" s="17"/>
    </row>
    <row r="1459" spans="1:54" s="17" customFormat="1" ht="18.75" customHeight="1" x14ac:dyDescent="0.25">
      <c r="A1459" s="84" t="s">
        <v>2388</v>
      </c>
      <c r="B1459" s="51"/>
      <c r="C1459" s="51"/>
      <c r="D1459" s="20"/>
      <c r="E1459" s="20"/>
      <c r="F1459" s="20"/>
      <c r="G1459" s="48">
        <v>0</v>
      </c>
      <c r="H1459" s="49"/>
      <c r="I1459" s="49"/>
      <c r="J1459" s="136"/>
      <c r="K1459" s="50"/>
      <c r="L1459" s="50"/>
      <c r="M1459" s="23"/>
      <c r="N1459" s="50"/>
      <c r="O1459" s="50"/>
      <c r="Q1459" s="100"/>
      <c r="R1459" s="100"/>
    </row>
    <row r="1460" spans="1:54" s="17" customFormat="1" ht="18.75" customHeight="1" x14ac:dyDescent="0.25">
      <c r="A1460" s="43" t="s">
        <v>2389</v>
      </c>
      <c r="B1460" s="44" t="s">
        <v>2390</v>
      </c>
      <c r="C1460" s="36">
        <v>5290</v>
      </c>
      <c r="D1460" s="37">
        <v>2910</v>
      </c>
      <c r="E1460" s="45">
        <f t="shared" si="76"/>
        <v>0.55009451795841213</v>
      </c>
      <c r="F1460" s="39">
        <v>1.4999999999999999E-2</v>
      </c>
      <c r="G1460" s="40">
        <v>5369</v>
      </c>
      <c r="H1460" s="41">
        <f t="shared" si="77"/>
        <v>2953.4574669187145</v>
      </c>
      <c r="I1460" s="41"/>
      <c r="J1460" s="39">
        <v>0.03</v>
      </c>
      <c r="K1460" s="42">
        <v>5530</v>
      </c>
      <c r="L1460" s="42">
        <v>3042</v>
      </c>
      <c r="M1460" s="42">
        <v>6188</v>
      </c>
      <c r="N1460" s="42">
        <v>6138.3</v>
      </c>
      <c r="O1460" s="42">
        <v>2762.2350000000001</v>
      </c>
      <c r="Q1460" s="100"/>
      <c r="R1460" s="100"/>
    </row>
    <row r="1461" spans="1:54" s="17" customFormat="1" ht="18.75" customHeight="1" x14ac:dyDescent="0.25">
      <c r="A1461" s="24" t="s">
        <v>2391</v>
      </c>
      <c r="B1461" s="25" t="s">
        <v>2392</v>
      </c>
      <c r="C1461" s="26">
        <v>6367</v>
      </c>
      <c r="D1461" s="27">
        <v>3502</v>
      </c>
      <c r="E1461" s="28">
        <f t="shared" si="76"/>
        <v>0.55002355897596988</v>
      </c>
      <c r="F1461" s="29">
        <v>1.4999999999999999E-2</v>
      </c>
      <c r="G1461" s="30">
        <v>6463</v>
      </c>
      <c r="H1461" s="31">
        <f t="shared" si="77"/>
        <v>3554.8022616616931</v>
      </c>
      <c r="I1461" s="31">
        <f>+G1461+821</f>
        <v>7284</v>
      </c>
      <c r="J1461" s="29">
        <v>0.03</v>
      </c>
      <c r="K1461" s="32">
        <v>6657</v>
      </c>
      <c r="L1461" s="32">
        <v>3662</v>
      </c>
      <c r="M1461" s="32">
        <v>7503</v>
      </c>
      <c r="N1461" s="32">
        <v>7389.27</v>
      </c>
      <c r="O1461" s="32">
        <v>3325.1715000000004</v>
      </c>
      <c r="Q1461" s="100"/>
      <c r="R1461" s="100"/>
    </row>
    <row r="1462" spans="1:54" s="17" customFormat="1" ht="18.75" customHeight="1" x14ac:dyDescent="0.25">
      <c r="A1462" s="43" t="s">
        <v>2393</v>
      </c>
      <c r="B1462" s="44" t="s">
        <v>2394</v>
      </c>
      <c r="C1462" s="36">
        <v>6824</v>
      </c>
      <c r="D1462" s="37">
        <v>3754</v>
      </c>
      <c r="E1462" s="45">
        <f t="shared" si="76"/>
        <v>0.55011723329425555</v>
      </c>
      <c r="F1462" s="39">
        <v>1.4999999999999999E-2</v>
      </c>
      <c r="G1462" s="40">
        <v>6926</v>
      </c>
      <c r="H1462" s="41">
        <f t="shared" si="77"/>
        <v>3810.1119577960139</v>
      </c>
      <c r="I1462" s="41">
        <f>+G1462+821</f>
        <v>7747</v>
      </c>
      <c r="J1462" s="39">
        <v>0.03</v>
      </c>
      <c r="K1462" s="42">
        <v>7134</v>
      </c>
      <c r="L1462" s="42">
        <v>3925</v>
      </c>
      <c r="M1462" s="42">
        <v>7980</v>
      </c>
      <c r="N1462" s="42">
        <v>7918.7400000000007</v>
      </c>
      <c r="O1462" s="42">
        <v>3563.4330000000004</v>
      </c>
      <c r="Q1462" s="100"/>
      <c r="R1462" s="100"/>
    </row>
    <row r="1463" spans="1:54" s="17" customFormat="1" ht="18.75" customHeight="1" x14ac:dyDescent="0.25">
      <c r="A1463" s="24" t="s">
        <v>2395</v>
      </c>
      <c r="B1463" s="25" t="s">
        <v>2396</v>
      </c>
      <c r="C1463" s="26">
        <v>8553</v>
      </c>
      <c r="D1463" s="27">
        <v>4705</v>
      </c>
      <c r="E1463" s="28">
        <f t="shared" si="76"/>
        <v>0.55009938033438555</v>
      </c>
      <c r="F1463" s="29">
        <v>1.4999999999999999E-2</v>
      </c>
      <c r="G1463" s="30">
        <v>8681</v>
      </c>
      <c r="H1463" s="31">
        <f t="shared" si="77"/>
        <v>4775.4127206828007</v>
      </c>
      <c r="I1463" s="31">
        <f>+G1463+1028</f>
        <v>9709</v>
      </c>
      <c r="J1463" s="29">
        <v>0.03</v>
      </c>
      <c r="K1463" s="32">
        <v>8941</v>
      </c>
      <c r="L1463" s="32">
        <v>4918</v>
      </c>
      <c r="M1463" s="32">
        <v>10000</v>
      </c>
      <c r="N1463" s="32">
        <v>9924.51</v>
      </c>
      <c r="O1463" s="32">
        <v>4466.0295000000006</v>
      </c>
      <c r="Q1463" s="100"/>
      <c r="R1463" s="100"/>
    </row>
    <row r="1464" spans="1:54" s="17" customFormat="1" ht="18.75" customHeight="1" x14ac:dyDescent="0.25">
      <c r="A1464" s="43" t="s">
        <v>2397</v>
      </c>
      <c r="B1464" s="44" t="s">
        <v>2398</v>
      </c>
      <c r="C1464" s="36">
        <v>9056</v>
      </c>
      <c r="D1464" s="37">
        <v>4981</v>
      </c>
      <c r="E1464" s="45">
        <f t="shared" si="76"/>
        <v>0.55002208480565373</v>
      </c>
      <c r="F1464" s="39">
        <v>1.4999999999999999E-2</v>
      </c>
      <c r="G1464" s="40">
        <v>9192</v>
      </c>
      <c r="H1464" s="41">
        <f t="shared" si="77"/>
        <v>5055.8030035335687</v>
      </c>
      <c r="I1464" s="41">
        <f>+G1464+1227</f>
        <v>10419</v>
      </c>
      <c r="J1464" s="39">
        <v>0.03</v>
      </c>
      <c r="K1464" s="42">
        <v>9468</v>
      </c>
      <c r="L1464" s="42">
        <v>5208</v>
      </c>
      <c r="M1464" s="42">
        <v>10732</v>
      </c>
      <c r="N1464" s="42">
        <v>10509.480000000001</v>
      </c>
      <c r="O1464" s="42">
        <v>4729.2660000000005</v>
      </c>
      <c r="Q1464" s="100"/>
      <c r="R1464" s="100"/>
    </row>
    <row r="1465" spans="1:54" s="17" customFormat="1" ht="18.75" customHeight="1" x14ac:dyDescent="0.25">
      <c r="A1465" s="24" t="s">
        <v>2399</v>
      </c>
      <c r="B1465" s="25" t="s">
        <v>2400</v>
      </c>
      <c r="C1465" s="26">
        <v>10205</v>
      </c>
      <c r="D1465" s="27">
        <v>5613</v>
      </c>
      <c r="E1465" s="28">
        <f t="shared" si="76"/>
        <v>0.55002449779519846</v>
      </c>
      <c r="F1465" s="29">
        <v>1.4999999999999999E-2</v>
      </c>
      <c r="G1465" s="30">
        <v>10358</v>
      </c>
      <c r="H1465" s="31">
        <f t="shared" si="77"/>
        <v>5697.1537481626656</v>
      </c>
      <c r="I1465" s="31">
        <f>+G1465+1227</f>
        <v>11585</v>
      </c>
      <c r="J1465" s="29">
        <v>0.03</v>
      </c>
      <c r="K1465" s="32">
        <v>10669</v>
      </c>
      <c r="L1465" s="32">
        <v>5868</v>
      </c>
      <c r="M1465" s="32">
        <v>11933</v>
      </c>
      <c r="N1465" s="32">
        <v>11842.59</v>
      </c>
      <c r="O1465" s="32">
        <v>5329.1655000000001</v>
      </c>
      <c r="Q1465" s="100"/>
      <c r="R1465" s="100"/>
    </row>
    <row r="1466" spans="1:54" s="17" customFormat="1" ht="18.75" customHeight="1" x14ac:dyDescent="0.25">
      <c r="A1466" s="43" t="s">
        <v>2401</v>
      </c>
      <c r="B1466" s="44" t="s">
        <v>2402</v>
      </c>
      <c r="C1466" s="36">
        <v>11090</v>
      </c>
      <c r="D1466" s="37">
        <v>6100</v>
      </c>
      <c r="E1466" s="45">
        <f t="shared" si="76"/>
        <v>0.55004508566275923</v>
      </c>
      <c r="F1466" s="39">
        <v>1.4999999999999999E-2</v>
      </c>
      <c r="G1466" s="40">
        <v>11256</v>
      </c>
      <c r="H1466" s="41">
        <f t="shared" si="77"/>
        <v>6191.3074842200176</v>
      </c>
      <c r="I1466" s="41">
        <f>+G1466+1331</f>
        <v>12587</v>
      </c>
      <c r="J1466" s="39">
        <v>0.03</v>
      </c>
      <c r="K1466" s="42">
        <v>11594</v>
      </c>
      <c r="L1466" s="42">
        <v>6377</v>
      </c>
      <c r="M1466" s="42">
        <v>12965</v>
      </c>
      <c r="N1466" s="42">
        <v>12869.340000000002</v>
      </c>
      <c r="O1466" s="42">
        <v>5791.2030000000013</v>
      </c>
      <c r="Q1466" s="100"/>
      <c r="R1466" s="100"/>
    </row>
    <row r="1467" spans="1:54" s="17" customFormat="1" ht="18.75" customHeight="1" x14ac:dyDescent="0.25">
      <c r="A1467" s="24" t="s">
        <v>2403</v>
      </c>
      <c r="B1467" s="25" t="s">
        <v>2404</v>
      </c>
      <c r="C1467" s="26">
        <v>14309</v>
      </c>
      <c r="D1467" s="27">
        <v>7870</v>
      </c>
      <c r="E1467" s="28">
        <f t="shared" si="76"/>
        <v>0.55000349430428397</v>
      </c>
      <c r="F1467" s="29">
        <v>1.4999999999999999E-2</v>
      </c>
      <c r="G1467" s="30">
        <v>14524</v>
      </c>
      <c r="H1467" s="31">
        <f t="shared" si="77"/>
        <v>7988.25075127542</v>
      </c>
      <c r="I1467" s="31">
        <f>+G1467+1714</f>
        <v>16238</v>
      </c>
      <c r="J1467" s="29">
        <v>0.03</v>
      </c>
      <c r="K1467" s="32">
        <v>14960</v>
      </c>
      <c r="L1467" s="32">
        <v>8228</v>
      </c>
      <c r="M1467" s="32">
        <v>16725</v>
      </c>
      <c r="N1467" s="32">
        <v>16605.600000000002</v>
      </c>
      <c r="O1467" s="32">
        <v>7472.5200000000013</v>
      </c>
      <c r="Q1467" s="100"/>
      <c r="R1467" s="100"/>
    </row>
    <row r="1468" spans="1:54" s="17" customFormat="1" ht="18.75" customHeight="1" x14ac:dyDescent="0.25">
      <c r="A1468" s="43" t="s">
        <v>2405</v>
      </c>
      <c r="B1468" s="44" t="s">
        <v>2406</v>
      </c>
      <c r="C1468" s="36">
        <v>16461</v>
      </c>
      <c r="D1468" s="37">
        <v>9054</v>
      </c>
      <c r="E1468" s="45">
        <f t="shared" si="76"/>
        <v>0.55002733734281029</v>
      </c>
      <c r="F1468" s="39">
        <v>1.4999999999999999E-2</v>
      </c>
      <c r="G1468" s="40">
        <v>16708</v>
      </c>
      <c r="H1468" s="41">
        <f t="shared" si="77"/>
        <v>9189.8567523236743</v>
      </c>
      <c r="I1468" s="41">
        <f>+G1468+1973</f>
        <v>18681</v>
      </c>
      <c r="J1468" s="39">
        <v>0.03</v>
      </c>
      <c r="K1468" s="42">
        <v>17209</v>
      </c>
      <c r="L1468" s="42">
        <v>9465</v>
      </c>
      <c r="M1468" s="42">
        <v>19242</v>
      </c>
      <c r="N1468" s="42">
        <v>19101.990000000002</v>
      </c>
      <c r="O1468" s="42">
        <v>8595.8955000000005</v>
      </c>
      <c r="Q1468" s="100"/>
      <c r="R1468" s="100"/>
    </row>
    <row r="1469" spans="1:54" s="17" customFormat="1" ht="18.75" customHeight="1" x14ac:dyDescent="0.25">
      <c r="A1469" s="84" t="s">
        <v>2407</v>
      </c>
      <c r="B1469" s="51"/>
      <c r="C1469" s="51"/>
      <c r="D1469" s="20"/>
      <c r="E1469" s="20"/>
      <c r="F1469" s="20"/>
      <c r="G1469" s="20">
        <v>0</v>
      </c>
      <c r="H1469" s="20"/>
      <c r="I1469" s="20"/>
      <c r="J1469" s="20"/>
      <c r="K1469" s="20"/>
      <c r="L1469" s="20"/>
      <c r="M1469" s="23"/>
      <c r="N1469" s="20"/>
      <c r="O1469" s="84"/>
      <c r="Q1469" s="100"/>
      <c r="R1469" s="100"/>
    </row>
    <row r="1470" spans="1:54" s="17" customFormat="1" ht="18.75" customHeight="1" x14ac:dyDescent="0.3">
      <c r="A1470" s="109" t="s">
        <v>2408</v>
      </c>
      <c r="B1470" s="25" t="s">
        <v>2409</v>
      </c>
      <c r="C1470" s="26">
        <v>620</v>
      </c>
      <c r="D1470" s="27">
        <v>341</v>
      </c>
      <c r="E1470" s="28">
        <f t="shared" si="76"/>
        <v>0.55000000000000004</v>
      </c>
      <c r="F1470" s="28">
        <v>0.03</v>
      </c>
      <c r="G1470" s="30">
        <v>639</v>
      </c>
      <c r="H1470" s="31">
        <f t="shared" si="77"/>
        <v>351.45000000000005</v>
      </c>
      <c r="I1470" s="31"/>
      <c r="J1470" s="29">
        <v>0.03</v>
      </c>
      <c r="K1470" s="32">
        <v>658</v>
      </c>
      <c r="L1470" s="32">
        <v>362</v>
      </c>
      <c r="M1470" s="24"/>
      <c r="N1470" s="32">
        <v>710.6400000000001</v>
      </c>
      <c r="O1470" s="32">
        <v>319.78800000000007</v>
      </c>
      <c r="Q1470" s="100"/>
      <c r="R1470" s="100"/>
    </row>
    <row r="1471" spans="1:54" s="17" customFormat="1" ht="18.75" customHeight="1" x14ac:dyDescent="0.3">
      <c r="A1471" s="103" t="s">
        <v>2410</v>
      </c>
      <c r="B1471" s="44" t="s">
        <v>2411</v>
      </c>
      <c r="C1471" s="36">
        <v>797</v>
      </c>
      <c r="D1471" s="37">
        <v>439</v>
      </c>
      <c r="E1471" s="45">
        <f t="shared" si="76"/>
        <v>0.55081555834378926</v>
      </c>
      <c r="F1471" s="45">
        <v>0.03</v>
      </c>
      <c r="G1471" s="40">
        <v>821</v>
      </c>
      <c r="H1471" s="41">
        <f t="shared" si="77"/>
        <v>452.21957340025097</v>
      </c>
      <c r="I1471" s="41"/>
      <c r="J1471" s="39">
        <v>0.03</v>
      </c>
      <c r="K1471" s="42">
        <v>846</v>
      </c>
      <c r="L1471" s="42">
        <v>466</v>
      </c>
      <c r="M1471" s="43"/>
      <c r="N1471" s="42">
        <v>913.68000000000006</v>
      </c>
      <c r="O1471" s="42">
        <v>411.15600000000006</v>
      </c>
      <c r="Q1471" s="100"/>
      <c r="R1471" s="100"/>
    </row>
    <row r="1472" spans="1:54" s="17" customFormat="1" ht="18.75" customHeight="1" x14ac:dyDescent="0.3">
      <c r="A1472" s="109" t="s">
        <v>2412</v>
      </c>
      <c r="B1472" s="25" t="s">
        <v>2413</v>
      </c>
      <c r="C1472" s="26">
        <v>998</v>
      </c>
      <c r="D1472" s="27">
        <v>549</v>
      </c>
      <c r="E1472" s="28">
        <f t="shared" si="76"/>
        <v>0.55010020040080165</v>
      </c>
      <c r="F1472" s="28">
        <v>0.03</v>
      </c>
      <c r="G1472" s="30">
        <v>1028</v>
      </c>
      <c r="H1472" s="31">
        <f t="shared" si="77"/>
        <v>565.50300601202412</v>
      </c>
      <c r="I1472" s="31"/>
      <c r="J1472" s="29">
        <v>0.03</v>
      </c>
      <c r="K1472" s="32">
        <v>1059</v>
      </c>
      <c r="L1472" s="32">
        <v>583</v>
      </c>
      <c r="M1472" s="24"/>
      <c r="N1472" s="32">
        <v>1143.72</v>
      </c>
      <c r="O1472" s="32">
        <v>514.67399999999998</v>
      </c>
      <c r="Q1472" s="100"/>
      <c r="R1472" s="100"/>
    </row>
    <row r="1473" spans="1:18" s="17" customFormat="1" ht="18.75" customHeight="1" x14ac:dyDescent="0.3">
      <c r="A1473" s="103" t="s">
        <v>2414</v>
      </c>
      <c r="B1473" s="44" t="s">
        <v>2415</v>
      </c>
      <c r="C1473" s="36">
        <v>1191</v>
      </c>
      <c r="D1473" s="37">
        <v>656</v>
      </c>
      <c r="E1473" s="45">
        <f t="shared" si="76"/>
        <v>0.55079764903442485</v>
      </c>
      <c r="F1473" s="45">
        <v>0.03</v>
      </c>
      <c r="G1473" s="40">
        <v>1227</v>
      </c>
      <c r="H1473" s="41">
        <f t="shared" si="77"/>
        <v>675.8287153652393</v>
      </c>
      <c r="I1473" s="41"/>
      <c r="J1473" s="39">
        <v>0.03</v>
      </c>
      <c r="K1473" s="42">
        <v>1264</v>
      </c>
      <c r="L1473" s="42">
        <v>696</v>
      </c>
      <c r="M1473" s="43"/>
      <c r="N1473" s="42">
        <v>1365.1200000000001</v>
      </c>
      <c r="O1473" s="42">
        <v>614.30400000000009</v>
      </c>
      <c r="Q1473" s="100"/>
      <c r="R1473" s="100"/>
    </row>
    <row r="1474" spans="1:18" s="17" customFormat="1" ht="18.75" customHeight="1" x14ac:dyDescent="0.3">
      <c r="A1474" s="109" t="s">
        <v>2416</v>
      </c>
      <c r="B1474" s="25" t="s">
        <v>2417</v>
      </c>
      <c r="C1474" s="26">
        <v>1292</v>
      </c>
      <c r="D1474" s="27">
        <v>711</v>
      </c>
      <c r="E1474" s="28">
        <f t="shared" si="76"/>
        <v>0.55030959752321984</v>
      </c>
      <c r="F1474" s="28">
        <v>0.03</v>
      </c>
      <c r="G1474" s="30">
        <v>1331</v>
      </c>
      <c r="H1474" s="31">
        <f t="shared" si="77"/>
        <v>732.46207430340564</v>
      </c>
      <c r="I1474" s="31"/>
      <c r="J1474" s="29">
        <v>0.03</v>
      </c>
      <c r="K1474" s="32">
        <v>1371</v>
      </c>
      <c r="L1474" s="32">
        <v>754</v>
      </c>
      <c r="M1474" s="24"/>
      <c r="N1474" s="32">
        <v>1480.68</v>
      </c>
      <c r="O1474" s="32">
        <v>666.30600000000004</v>
      </c>
      <c r="Q1474" s="100"/>
      <c r="R1474" s="100"/>
    </row>
    <row r="1475" spans="1:18" s="17" customFormat="1" ht="18.75" customHeight="1" x14ac:dyDescent="0.3">
      <c r="A1475" s="103" t="s">
        <v>2418</v>
      </c>
      <c r="B1475" s="44" t="s">
        <v>2419</v>
      </c>
      <c r="C1475" s="36">
        <v>1664</v>
      </c>
      <c r="D1475" s="37">
        <v>916</v>
      </c>
      <c r="E1475" s="45">
        <f t="shared" si="76"/>
        <v>0.55048076923076927</v>
      </c>
      <c r="F1475" s="45">
        <v>0.03</v>
      </c>
      <c r="G1475" s="40">
        <v>1714</v>
      </c>
      <c r="H1475" s="41">
        <f t="shared" si="77"/>
        <v>943.52403846153857</v>
      </c>
      <c r="I1475" s="41"/>
      <c r="J1475" s="39">
        <v>0.03</v>
      </c>
      <c r="K1475" s="42">
        <v>1765</v>
      </c>
      <c r="L1475" s="42">
        <v>972</v>
      </c>
      <c r="M1475" s="43"/>
      <c r="N1475" s="42">
        <v>1906.2</v>
      </c>
      <c r="O1475" s="42">
        <v>857.79000000000008</v>
      </c>
      <c r="Q1475" s="100"/>
      <c r="R1475" s="100"/>
    </row>
    <row r="1476" spans="1:18" s="17" customFormat="1" ht="18.75" customHeight="1" x14ac:dyDescent="0.3">
      <c r="A1476" s="109" t="s">
        <v>2420</v>
      </c>
      <c r="B1476" s="25" t="s">
        <v>2421</v>
      </c>
      <c r="C1476" s="26">
        <v>1916</v>
      </c>
      <c r="D1476" s="27">
        <v>1054</v>
      </c>
      <c r="E1476" s="28">
        <f t="shared" si="76"/>
        <v>0.55010438413361173</v>
      </c>
      <c r="F1476" s="28">
        <v>0.03</v>
      </c>
      <c r="G1476" s="30">
        <v>1973</v>
      </c>
      <c r="H1476" s="31">
        <f t="shared" si="77"/>
        <v>1085.355949895616</v>
      </c>
      <c r="I1476" s="31"/>
      <c r="J1476" s="29">
        <v>0.03</v>
      </c>
      <c r="K1476" s="32">
        <v>2032</v>
      </c>
      <c r="L1476" s="32">
        <v>1118</v>
      </c>
      <c r="M1476" s="24"/>
      <c r="N1476" s="32">
        <v>2194.56</v>
      </c>
      <c r="O1476" s="32">
        <v>987.55200000000002</v>
      </c>
      <c r="Q1476" s="100"/>
      <c r="R1476" s="100"/>
    </row>
    <row r="1477" spans="1:18" s="17" customFormat="1" ht="18.75" customHeight="1" x14ac:dyDescent="0.25">
      <c r="A1477" s="84" t="s">
        <v>2422</v>
      </c>
      <c r="B1477" s="51"/>
      <c r="C1477" s="51"/>
      <c r="D1477" s="20"/>
      <c r="E1477" s="20"/>
      <c r="F1477" s="20"/>
      <c r="G1477" s="20">
        <v>0</v>
      </c>
      <c r="H1477" s="20"/>
      <c r="I1477" s="20"/>
      <c r="J1477" s="20"/>
      <c r="K1477" s="20"/>
      <c r="L1477" s="20"/>
      <c r="M1477" s="23"/>
      <c r="N1477" s="20"/>
      <c r="O1477" s="84"/>
      <c r="Q1477" s="100"/>
      <c r="R1477" s="100"/>
    </row>
    <row r="1478" spans="1:18" s="17" customFormat="1" ht="18.75" customHeight="1" x14ac:dyDescent="0.25">
      <c r="A1478" s="43" t="s">
        <v>2423</v>
      </c>
      <c r="B1478" s="44" t="s">
        <v>2424</v>
      </c>
      <c r="C1478" s="36">
        <v>9502</v>
      </c>
      <c r="D1478" s="37">
        <v>5227</v>
      </c>
      <c r="E1478" s="45">
        <f t="shared" si="76"/>
        <v>0.55009471690170486</v>
      </c>
      <c r="F1478" s="39">
        <v>1.4999999999999999E-2</v>
      </c>
      <c r="G1478" s="40">
        <v>9645</v>
      </c>
      <c r="H1478" s="41">
        <f t="shared" si="77"/>
        <v>5305.6635445169431</v>
      </c>
      <c r="I1478" s="41">
        <f>+G1478+1141</f>
        <v>10786</v>
      </c>
      <c r="J1478" s="39">
        <v>0.03</v>
      </c>
      <c r="K1478" s="42">
        <v>9934</v>
      </c>
      <c r="L1478" s="42">
        <v>5465</v>
      </c>
      <c r="M1478" s="42">
        <v>11109</v>
      </c>
      <c r="N1478" s="42">
        <v>10927.400000000001</v>
      </c>
      <c r="O1478" s="42">
        <v>4917.3300000000008</v>
      </c>
      <c r="Q1478" s="100"/>
      <c r="R1478" s="100"/>
    </row>
    <row r="1479" spans="1:18" s="17" customFormat="1" ht="18.75" customHeight="1" x14ac:dyDescent="0.25">
      <c r="A1479" s="24" t="s">
        <v>2425</v>
      </c>
      <c r="B1479" s="25" t="s">
        <v>2426</v>
      </c>
      <c r="C1479" s="26">
        <v>12751</v>
      </c>
      <c r="D1479" s="27">
        <v>7014</v>
      </c>
      <c r="E1479" s="28">
        <f t="shared" si="76"/>
        <v>0.55007450396047364</v>
      </c>
      <c r="F1479" s="29">
        <v>1.4999999999999999E-2</v>
      </c>
      <c r="G1479" s="30">
        <v>12942</v>
      </c>
      <c r="H1479" s="31">
        <f t="shared" si="77"/>
        <v>7119.0642302564502</v>
      </c>
      <c r="I1479" s="31">
        <f>+G1479+1527</f>
        <v>14469</v>
      </c>
      <c r="J1479" s="29">
        <v>0.03</v>
      </c>
      <c r="K1479" s="32">
        <v>13330</v>
      </c>
      <c r="L1479" s="32">
        <v>7332</v>
      </c>
      <c r="M1479" s="32">
        <v>14903</v>
      </c>
      <c r="N1479" s="32">
        <v>14663.000000000002</v>
      </c>
      <c r="O1479" s="32">
        <v>6598.3500000000013</v>
      </c>
      <c r="Q1479" s="100"/>
      <c r="R1479" s="100"/>
    </row>
    <row r="1480" spans="1:18" s="17" customFormat="1" ht="18.75" customHeight="1" x14ac:dyDescent="0.25">
      <c r="A1480" s="43" t="s">
        <v>2427</v>
      </c>
      <c r="B1480" s="44" t="s">
        <v>2428</v>
      </c>
      <c r="C1480" s="36">
        <v>16285</v>
      </c>
      <c r="D1480" s="37">
        <v>8957</v>
      </c>
      <c r="E1480" s="45">
        <f t="shared" si="76"/>
        <v>0.55001535155050663</v>
      </c>
      <c r="F1480" s="39">
        <v>1.4999999999999999E-2</v>
      </c>
      <c r="G1480" s="40">
        <v>16529</v>
      </c>
      <c r="H1480" s="41">
        <f t="shared" si="77"/>
        <v>9091.2037457783244</v>
      </c>
      <c r="I1480" s="41">
        <f>+G1480+1951</f>
        <v>18480</v>
      </c>
      <c r="J1480" s="39">
        <v>0.03</v>
      </c>
      <c r="K1480" s="42">
        <v>17025</v>
      </c>
      <c r="L1480" s="42">
        <v>9364</v>
      </c>
      <c r="M1480" s="42">
        <v>19034</v>
      </c>
      <c r="N1480" s="42">
        <v>18727.5</v>
      </c>
      <c r="O1480" s="42">
        <v>8427.375</v>
      </c>
      <c r="Q1480" s="100"/>
      <c r="R1480" s="100"/>
    </row>
    <row r="1481" spans="1:18" s="17" customFormat="1" ht="18.75" customHeight="1" x14ac:dyDescent="0.25">
      <c r="A1481" s="24" t="s">
        <v>2429</v>
      </c>
      <c r="B1481" s="25" t="s">
        <v>2430</v>
      </c>
      <c r="C1481" s="26">
        <v>18669</v>
      </c>
      <c r="D1481" s="27">
        <v>10268</v>
      </c>
      <c r="E1481" s="28">
        <f t="shared" si="76"/>
        <v>0.55000267823664895</v>
      </c>
      <c r="F1481" s="29">
        <v>1.4999999999999999E-2</v>
      </c>
      <c r="G1481" s="30">
        <v>18949</v>
      </c>
      <c r="H1481" s="31">
        <f t="shared" si="77"/>
        <v>10422.000749906261</v>
      </c>
      <c r="I1481" s="31">
        <f>+G1481+2234</f>
        <v>21183</v>
      </c>
      <c r="J1481" s="29">
        <v>0.03</v>
      </c>
      <c r="K1481" s="32">
        <v>19517</v>
      </c>
      <c r="L1481" s="32">
        <v>10734</v>
      </c>
      <c r="M1481" s="32">
        <v>21818</v>
      </c>
      <c r="N1481" s="32">
        <v>21468.7</v>
      </c>
      <c r="O1481" s="32">
        <v>9660.9150000000009</v>
      </c>
      <c r="Q1481" s="100"/>
      <c r="R1481" s="100"/>
    </row>
    <row r="1482" spans="1:18" s="17" customFormat="1" ht="18.75" customHeight="1" x14ac:dyDescent="0.25">
      <c r="A1482" s="43" t="s">
        <v>2431</v>
      </c>
      <c r="B1482" s="44" t="s">
        <v>2432</v>
      </c>
      <c r="C1482" s="36">
        <v>24675</v>
      </c>
      <c r="D1482" s="37">
        <v>13572</v>
      </c>
      <c r="E1482" s="45">
        <f t="shared" si="76"/>
        <v>0.55003039513677809</v>
      </c>
      <c r="F1482" s="39">
        <v>1.4999999999999999E-2</v>
      </c>
      <c r="G1482" s="40">
        <v>25045</v>
      </c>
      <c r="H1482" s="41">
        <f t="shared" si="77"/>
        <v>13775.511246200607</v>
      </c>
      <c r="I1482" s="41">
        <f>+G1482+2954</f>
        <v>27999</v>
      </c>
      <c r="J1482" s="39">
        <v>0.03</v>
      </c>
      <c r="K1482" s="42">
        <v>25796</v>
      </c>
      <c r="L1482" s="42">
        <v>14189</v>
      </c>
      <c r="M1482" s="42">
        <v>28839</v>
      </c>
      <c r="N1482" s="42">
        <v>28375.600000000002</v>
      </c>
      <c r="O1482" s="42">
        <v>12769.02</v>
      </c>
      <c r="Q1482" s="100"/>
      <c r="R1482" s="100"/>
    </row>
    <row r="1483" spans="1:18" s="17" customFormat="1" ht="18.75" customHeight="1" x14ac:dyDescent="0.25">
      <c r="A1483" s="84" t="s">
        <v>2433</v>
      </c>
      <c r="B1483" s="51"/>
      <c r="C1483" s="51"/>
      <c r="D1483" s="20"/>
      <c r="E1483" s="20"/>
      <c r="F1483" s="20"/>
      <c r="G1483" s="20">
        <v>0</v>
      </c>
      <c r="H1483" s="20"/>
      <c r="I1483" s="20"/>
      <c r="J1483" s="20"/>
      <c r="K1483" s="20"/>
      <c r="L1483" s="20"/>
      <c r="M1483" s="23"/>
      <c r="N1483" s="20"/>
      <c r="O1483" s="84"/>
      <c r="Q1483" s="100"/>
      <c r="R1483" s="100"/>
    </row>
    <row r="1484" spans="1:18" s="17" customFormat="1" ht="18.75" customHeight="1" x14ac:dyDescent="0.25">
      <c r="A1484" s="24" t="s">
        <v>425</v>
      </c>
      <c r="B1484" s="24" t="s">
        <v>426</v>
      </c>
      <c r="C1484" s="26">
        <v>2682</v>
      </c>
      <c r="D1484" s="27">
        <v>1476</v>
      </c>
      <c r="E1484" s="28">
        <v>0.55033557046979864</v>
      </c>
      <c r="F1484" s="28">
        <v>0.03</v>
      </c>
      <c r="G1484" s="30">
        <v>2762</v>
      </c>
      <c r="H1484" s="31">
        <v>1520.0268456375838</v>
      </c>
      <c r="I1484" s="31"/>
      <c r="J1484" s="29">
        <v>0.03</v>
      </c>
      <c r="K1484" s="32">
        <v>2845</v>
      </c>
      <c r="L1484" s="32">
        <v>1566</v>
      </c>
      <c r="M1484" s="24"/>
      <c r="N1484" s="32">
        <v>3072.6000000000004</v>
      </c>
      <c r="O1484" s="32">
        <v>1382.6700000000003</v>
      </c>
      <c r="Q1484" s="100"/>
      <c r="R1484" s="100"/>
    </row>
    <row r="1485" spans="1:18" s="74" customFormat="1" ht="18.75" customHeight="1" x14ac:dyDescent="0.25">
      <c r="A1485" s="63" t="s">
        <v>427</v>
      </c>
      <c r="B1485" s="63" t="s">
        <v>428</v>
      </c>
      <c r="C1485" s="55"/>
      <c r="D1485" s="68"/>
      <c r="E1485" s="69">
        <v>0.55000000000000004</v>
      </c>
      <c r="F1485" s="69">
        <v>0.03</v>
      </c>
      <c r="G1485" s="71"/>
      <c r="H1485" s="72"/>
      <c r="I1485" s="72"/>
      <c r="J1485" s="70">
        <v>0.03</v>
      </c>
      <c r="K1485" s="73">
        <v>5690</v>
      </c>
      <c r="L1485" s="73">
        <v>3132</v>
      </c>
      <c r="M1485" s="63"/>
      <c r="N1485" s="73">
        <v>6145.2000000000007</v>
      </c>
      <c r="O1485" s="73">
        <v>2765.3400000000006</v>
      </c>
      <c r="Q1485" s="100"/>
      <c r="R1485" s="176"/>
    </row>
    <row r="1486" spans="1:18" s="17" customFormat="1" ht="18.75" customHeight="1" x14ac:dyDescent="0.25">
      <c r="A1486" s="24" t="s">
        <v>429</v>
      </c>
      <c r="B1486" s="24" t="s">
        <v>430</v>
      </c>
      <c r="C1486" s="26"/>
      <c r="D1486" s="27"/>
      <c r="E1486" s="28">
        <v>0.55000000000000004</v>
      </c>
      <c r="F1486" s="28">
        <v>0.03</v>
      </c>
      <c r="G1486" s="30"/>
      <c r="H1486" s="31"/>
      <c r="I1486" s="31"/>
      <c r="J1486" s="29">
        <v>0.03</v>
      </c>
      <c r="K1486" s="32">
        <v>8535</v>
      </c>
      <c r="L1486" s="32">
        <v>4698</v>
      </c>
      <c r="M1486" s="24"/>
      <c r="N1486" s="32">
        <v>9217.8000000000011</v>
      </c>
      <c r="O1486" s="32">
        <v>4148.01</v>
      </c>
      <c r="Q1486" s="100"/>
      <c r="R1486" s="100"/>
    </row>
    <row r="1487" spans="1:18" s="74" customFormat="1" ht="18.75" customHeight="1" x14ac:dyDescent="0.25">
      <c r="A1487" s="63" t="s">
        <v>431</v>
      </c>
      <c r="B1487" s="63" t="s">
        <v>432</v>
      </c>
      <c r="C1487" s="55"/>
      <c r="D1487" s="68"/>
      <c r="E1487" s="69">
        <v>0.55000000000000004</v>
      </c>
      <c r="F1487" s="69">
        <v>0.03</v>
      </c>
      <c r="G1487" s="71"/>
      <c r="H1487" s="72"/>
      <c r="I1487" s="72"/>
      <c r="J1487" s="70">
        <v>0.03</v>
      </c>
      <c r="K1487" s="73">
        <v>11380</v>
      </c>
      <c r="L1487" s="73">
        <v>6264</v>
      </c>
      <c r="M1487" s="63"/>
      <c r="N1487" s="73">
        <v>12290.400000000001</v>
      </c>
      <c r="O1487" s="73">
        <v>5530.6800000000012</v>
      </c>
      <c r="Q1487" s="100"/>
      <c r="R1487" s="176"/>
    </row>
    <row r="1488" spans="1:18" s="17" customFormat="1" ht="18.75" customHeight="1" x14ac:dyDescent="0.25">
      <c r="A1488" s="24" t="s">
        <v>433</v>
      </c>
      <c r="B1488" s="24" t="s">
        <v>434</v>
      </c>
      <c r="C1488" s="26"/>
      <c r="D1488" s="27"/>
      <c r="E1488" s="28">
        <v>0.55000000000000004</v>
      </c>
      <c r="F1488" s="28">
        <v>0.03</v>
      </c>
      <c r="G1488" s="30"/>
      <c r="H1488" s="31"/>
      <c r="I1488" s="31"/>
      <c r="J1488" s="29">
        <v>0.03</v>
      </c>
      <c r="K1488" s="32">
        <v>14225</v>
      </c>
      <c r="L1488" s="32">
        <v>7830</v>
      </c>
      <c r="M1488" s="24"/>
      <c r="N1488" s="32">
        <v>15363.000000000002</v>
      </c>
      <c r="O1488" s="32">
        <v>6913.3500000000013</v>
      </c>
      <c r="Q1488" s="100"/>
      <c r="R1488" s="100"/>
    </row>
    <row r="1489" spans="1:18" s="74" customFormat="1" ht="18.75" customHeight="1" x14ac:dyDescent="0.25">
      <c r="A1489" s="63" t="s">
        <v>435</v>
      </c>
      <c r="B1489" s="63" t="s">
        <v>436</v>
      </c>
      <c r="C1489" s="55"/>
      <c r="D1489" s="68"/>
      <c r="E1489" s="69">
        <v>0.55000000000000004</v>
      </c>
      <c r="F1489" s="69">
        <v>0.03</v>
      </c>
      <c r="G1489" s="71"/>
      <c r="H1489" s="72"/>
      <c r="I1489" s="72"/>
      <c r="J1489" s="70">
        <v>0.03</v>
      </c>
      <c r="K1489" s="73">
        <v>17070</v>
      </c>
      <c r="L1489" s="73">
        <v>9396</v>
      </c>
      <c r="M1489" s="63"/>
      <c r="N1489" s="73">
        <v>18435.600000000002</v>
      </c>
      <c r="O1489" s="73">
        <v>8296.02</v>
      </c>
      <c r="Q1489" s="100"/>
      <c r="R1489" s="176"/>
    </row>
    <row r="1490" spans="1:18" s="17" customFormat="1" ht="18.75" customHeight="1" x14ac:dyDescent="0.25">
      <c r="A1490" s="43" t="s">
        <v>2434</v>
      </c>
      <c r="B1490" s="43" t="s">
        <v>2435</v>
      </c>
      <c r="C1490" s="36">
        <v>1108</v>
      </c>
      <c r="D1490" s="37">
        <v>610</v>
      </c>
      <c r="E1490" s="45">
        <f t="shared" ref="E1490:E1508" si="79">+D1490/C1490</f>
        <v>0.55054151624548742</v>
      </c>
      <c r="F1490" s="45">
        <v>0.03</v>
      </c>
      <c r="G1490" s="40">
        <v>1141</v>
      </c>
      <c r="H1490" s="41">
        <f t="shared" ref="H1490:H1508" si="80">+G1490*E1490</f>
        <v>628.16787003610114</v>
      </c>
      <c r="I1490" s="41"/>
      <c r="J1490" s="39">
        <v>0.03</v>
      </c>
      <c r="K1490" s="42">
        <v>1175</v>
      </c>
      <c r="L1490" s="42">
        <v>647</v>
      </c>
      <c r="M1490" s="43"/>
      <c r="N1490" s="42">
        <v>1269</v>
      </c>
      <c r="O1490" s="42">
        <v>571.05000000000007</v>
      </c>
      <c r="Q1490" s="100"/>
      <c r="R1490" s="100"/>
    </row>
    <row r="1491" spans="1:18" s="17" customFormat="1" ht="18.75" customHeight="1" x14ac:dyDescent="0.25">
      <c r="A1491" s="24" t="s">
        <v>2436</v>
      </c>
      <c r="B1491" s="24" t="s">
        <v>2437</v>
      </c>
      <c r="C1491" s="26">
        <v>1483</v>
      </c>
      <c r="D1491" s="27">
        <v>816</v>
      </c>
      <c r="E1491" s="28">
        <f t="shared" si="79"/>
        <v>0.55023600809170603</v>
      </c>
      <c r="F1491" s="28">
        <v>0.03</v>
      </c>
      <c r="G1491" s="30">
        <v>1527</v>
      </c>
      <c r="H1491" s="31">
        <f t="shared" si="80"/>
        <v>840.21038435603509</v>
      </c>
      <c r="I1491" s="31"/>
      <c r="J1491" s="29">
        <v>0.03</v>
      </c>
      <c r="K1491" s="32">
        <v>1573</v>
      </c>
      <c r="L1491" s="32">
        <v>866</v>
      </c>
      <c r="M1491" s="24"/>
      <c r="N1491" s="32">
        <v>1698.8400000000001</v>
      </c>
      <c r="O1491" s="32">
        <v>764.47800000000007</v>
      </c>
      <c r="Q1491" s="100"/>
      <c r="R1491" s="100"/>
    </row>
    <row r="1492" spans="1:18" s="17" customFormat="1" ht="18.75" customHeight="1" x14ac:dyDescent="0.25">
      <c r="A1492" s="43" t="s">
        <v>2438</v>
      </c>
      <c r="B1492" s="43" t="s">
        <v>2439</v>
      </c>
      <c r="C1492" s="36">
        <v>1894</v>
      </c>
      <c r="D1492" s="37">
        <v>1042</v>
      </c>
      <c r="E1492" s="45">
        <f t="shared" si="79"/>
        <v>0.5501583949313622</v>
      </c>
      <c r="F1492" s="45">
        <v>0.03</v>
      </c>
      <c r="G1492" s="40">
        <v>1951</v>
      </c>
      <c r="H1492" s="41">
        <f t="shared" si="80"/>
        <v>1073.3590285110877</v>
      </c>
      <c r="I1492" s="41"/>
      <c r="J1492" s="39">
        <v>0.03</v>
      </c>
      <c r="K1492" s="42">
        <v>2010</v>
      </c>
      <c r="L1492" s="42">
        <v>1106</v>
      </c>
      <c r="M1492" s="43"/>
      <c r="N1492" s="42">
        <v>2170.8000000000002</v>
      </c>
      <c r="O1492" s="42">
        <v>976.86000000000013</v>
      </c>
      <c r="Q1492" s="100"/>
      <c r="R1492" s="100"/>
    </row>
    <row r="1493" spans="1:18" s="17" customFormat="1" ht="18.75" customHeight="1" x14ac:dyDescent="0.25">
      <c r="A1493" s="24" t="s">
        <v>2440</v>
      </c>
      <c r="B1493" s="24" t="s">
        <v>2441</v>
      </c>
      <c r="C1493" s="26">
        <v>2169</v>
      </c>
      <c r="D1493" s="27">
        <v>1193</v>
      </c>
      <c r="E1493" s="28">
        <f t="shared" si="79"/>
        <v>0.55002305209774094</v>
      </c>
      <c r="F1493" s="28">
        <v>0.03</v>
      </c>
      <c r="G1493" s="30">
        <v>2234</v>
      </c>
      <c r="H1493" s="31">
        <f t="shared" si="80"/>
        <v>1228.7514983863532</v>
      </c>
      <c r="I1493" s="31"/>
      <c r="J1493" s="29">
        <v>0.03</v>
      </c>
      <c r="K1493" s="32">
        <v>2301</v>
      </c>
      <c r="L1493" s="32">
        <v>1266</v>
      </c>
      <c r="M1493" s="24"/>
      <c r="N1493" s="32">
        <v>2485.0800000000004</v>
      </c>
      <c r="O1493" s="32">
        <v>1118.2860000000003</v>
      </c>
      <c r="Q1493" s="100"/>
      <c r="R1493" s="100"/>
    </row>
    <row r="1494" spans="1:18" s="17" customFormat="1" ht="18.75" customHeight="1" x14ac:dyDescent="0.25">
      <c r="A1494" s="43" t="s">
        <v>2442</v>
      </c>
      <c r="B1494" s="44" t="s">
        <v>2443</v>
      </c>
      <c r="C1494" s="36">
        <v>2868</v>
      </c>
      <c r="D1494" s="37">
        <v>1578</v>
      </c>
      <c r="E1494" s="45">
        <f t="shared" si="79"/>
        <v>0.55020920502092052</v>
      </c>
      <c r="F1494" s="45">
        <v>0.03</v>
      </c>
      <c r="G1494" s="40">
        <v>2954</v>
      </c>
      <c r="H1494" s="41">
        <f t="shared" si="80"/>
        <v>1625.3179916317993</v>
      </c>
      <c r="I1494" s="41"/>
      <c r="J1494" s="39">
        <v>0.03</v>
      </c>
      <c r="K1494" s="42">
        <v>3043</v>
      </c>
      <c r="L1494" s="42">
        <v>1674</v>
      </c>
      <c r="M1494" s="43"/>
      <c r="N1494" s="42">
        <v>3286.44</v>
      </c>
      <c r="O1494" s="42">
        <v>1478.8980000000001</v>
      </c>
      <c r="Q1494" s="100"/>
      <c r="R1494" s="100"/>
    </row>
    <row r="1495" spans="1:18" s="17" customFormat="1" ht="18.75" customHeight="1" x14ac:dyDescent="0.25">
      <c r="A1495" s="84" t="s">
        <v>2444</v>
      </c>
      <c r="B1495" s="51"/>
      <c r="C1495" s="51"/>
      <c r="D1495" s="20"/>
      <c r="E1495" s="20"/>
      <c r="F1495" s="20"/>
      <c r="G1495" s="20">
        <v>0</v>
      </c>
      <c r="H1495" s="20"/>
      <c r="I1495" s="20"/>
      <c r="J1495" s="20"/>
      <c r="K1495" s="20"/>
      <c r="L1495" s="20"/>
      <c r="M1495" s="23"/>
      <c r="N1495" s="20"/>
      <c r="O1495" s="84"/>
      <c r="Q1495" s="100"/>
      <c r="R1495" s="100"/>
    </row>
    <row r="1496" spans="1:18" s="17" customFormat="1" ht="18.75" customHeight="1" x14ac:dyDescent="0.25">
      <c r="A1496" s="24" t="s">
        <v>1687</v>
      </c>
      <c r="B1496" s="25" t="s">
        <v>2445</v>
      </c>
      <c r="C1496" s="26">
        <v>1049</v>
      </c>
      <c r="D1496" s="27">
        <f>+C1496*0.55</f>
        <v>576.95000000000005</v>
      </c>
      <c r="E1496" s="28">
        <f t="shared" si="79"/>
        <v>0.55000000000000004</v>
      </c>
      <c r="F1496" s="134">
        <f t="shared" ref="F1496:F1505" si="81">$F$1494</f>
        <v>0.03</v>
      </c>
      <c r="G1496" s="30">
        <v>1080</v>
      </c>
      <c r="H1496" s="31">
        <f t="shared" si="80"/>
        <v>594</v>
      </c>
      <c r="I1496" s="31"/>
      <c r="J1496" s="29">
        <v>0.03</v>
      </c>
      <c r="K1496" s="32">
        <v>1112</v>
      </c>
      <c r="L1496" s="32">
        <v>612</v>
      </c>
      <c r="M1496" s="24"/>
      <c r="N1496" s="32">
        <v>1200.96</v>
      </c>
      <c r="O1496" s="32">
        <v>540.43200000000002</v>
      </c>
      <c r="Q1496" s="100"/>
      <c r="R1496" s="100"/>
    </row>
    <row r="1497" spans="1:18" s="17" customFormat="1" ht="18.75" customHeight="1" x14ac:dyDescent="0.25">
      <c r="A1497" s="43" t="s">
        <v>1689</v>
      </c>
      <c r="B1497" s="44" t="s">
        <v>2446</v>
      </c>
      <c r="C1497" s="36">
        <v>1507</v>
      </c>
      <c r="D1497" s="37">
        <f t="shared" ref="D1497:D1505" si="82">+C1497*0.55</f>
        <v>828.85</v>
      </c>
      <c r="E1497" s="45">
        <f t="shared" si="79"/>
        <v>0.55000000000000004</v>
      </c>
      <c r="F1497" s="135">
        <f t="shared" si="81"/>
        <v>0.03</v>
      </c>
      <c r="G1497" s="40">
        <v>1552</v>
      </c>
      <c r="H1497" s="41">
        <f t="shared" si="80"/>
        <v>853.6</v>
      </c>
      <c r="I1497" s="41"/>
      <c r="J1497" s="39">
        <v>0.03</v>
      </c>
      <c r="K1497" s="42">
        <v>1599</v>
      </c>
      <c r="L1497" s="42">
        <v>879</v>
      </c>
      <c r="M1497" s="43"/>
      <c r="N1497" s="42">
        <v>1726.92</v>
      </c>
      <c r="O1497" s="42">
        <v>777.11400000000003</v>
      </c>
      <c r="Q1497" s="100"/>
      <c r="R1497" s="100"/>
    </row>
    <row r="1498" spans="1:18" s="17" customFormat="1" ht="18.75" customHeight="1" x14ac:dyDescent="0.25">
      <c r="A1498" s="24" t="s">
        <v>1691</v>
      </c>
      <c r="B1498" s="25" t="s">
        <v>2447</v>
      </c>
      <c r="C1498" s="26">
        <v>1585</v>
      </c>
      <c r="D1498" s="27">
        <f t="shared" si="82"/>
        <v>871.75000000000011</v>
      </c>
      <c r="E1498" s="28">
        <f t="shared" si="79"/>
        <v>0.55000000000000004</v>
      </c>
      <c r="F1498" s="134">
        <f t="shared" si="81"/>
        <v>0.03</v>
      </c>
      <c r="G1498" s="30">
        <v>1633</v>
      </c>
      <c r="H1498" s="31">
        <f t="shared" si="80"/>
        <v>898.15000000000009</v>
      </c>
      <c r="I1498" s="31"/>
      <c r="J1498" s="29">
        <v>0.03</v>
      </c>
      <c r="K1498" s="32">
        <v>1682</v>
      </c>
      <c r="L1498" s="32">
        <v>925</v>
      </c>
      <c r="M1498" s="24"/>
      <c r="N1498" s="32">
        <v>1816.5600000000002</v>
      </c>
      <c r="O1498" s="32">
        <v>817.45200000000011</v>
      </c>
      <c r="Q1498" s="100"/>
      <c r="R1498" s="100"/>
    </row>
    <row r="1499" spans="1:18" s="17" customFormat="1" ht="18.75" customHeight="1" x14ac:dyDescent="0.25">
      <c r="A1499" s="43" t="s">
        <v>1693</v>
      </c>
      <c r="B1499" s="44" t="s">
        <v>2448</v>
      </c>
      <c r="C1499" s="36">
        <v>2043</v>
      </c>
      <c r="D1499" s="37">
        <f t="shared" si="82"/>
        <v>1123.6500000000001</v>
      </c>
      <c r="E1499" s="45">
        <f t="shared" si="79"/>
        <v>0.55000000000000004</v>
      </c>
      <c r="F1499" s="135">
        <f t="shared" si="81"/>
        <v>0.03</v>
      </c>
      <c r="G1499" s="40">
        <v>2104</v>
      </c>
      <c r="H1499" s="41">
        <f t="shared" si="80"/>
        <v>1157.2</v>
      </c>
      <c r="I1499" s="41"/>
      <c r="J1499" s="39">
        <v>0.03</v>
      </c>
      <c r="K1499" s="42">
        <v>2167</v>
      </c>
      <c r="L1499" s="42">
        <v>1192</v>
      </c>
      <c r="M1499" s="43"/>
      <c r="N1499" s="42">
        <v>2340.36</v>
      </c>
      <c r="O1499" s="42">
        <v>1053.162</v>
      </c>
      <c r="Q1499" s="100"/>
      <c r="R1499" s="100"/>
    </row>
    <row r="1500" spans="1:18" s="17" customFormat="1" ht="18.75" customHeight="1" x14ac:dyDescent="0.25">
      <c r="A1500" s="24" t="s">
        <v>2449</v>
      </c>
      <c r="B1500" s="25" t="s">
        <v>1696</v>
      </c>
      <c r="C1500" s="26">
        <v>1422</v>
      </c>
      <c r="D1500" s="27">
        <f t="shared" si="82"/>
        <v>782.1</v>
      </c>
      <c r="E1500" s="28">
        <f t="shared" si="79"/>
        <v>0.55000000000000004</v>
      </c>
      <c r="F1500" s="134">
        <f t="shared" si="81"/>
        <v>0.03</v>
      </c>
      <c r="G1500" s="30">
        <v>1465</v>
      </c>
      <c r="H1500" s="31">
        <f t="shared" si="80"/>
        <v>805.75000000000011</v>
      </c>
      <c r="I1500" s="31"/>
      <c r="J1500" s="29">
        <v>0.03</v>
      </c>
      <c r="K1500" s="32">
        <v>1509</v>
      </c>
      <c r="L1500" s="32">
        <v>830</v>
      </c>
      <c r="M1500" s="24"/>
      <c r="N1500" s="32">
        <v>1629.72</v>
      </c>
      <c r="O1500" s="32">
        <v>733.37400000000002</v>
      </c>
      <c r="Q1500" s="100"/>
      <c r="R1500" s="100"/>
    </row>
    <row r="1501" spans="1:18" s="17" customFormat="1" ht="18.75" customHeight="1" x14ac:dyDescent="0.25">
      <c r="A1501" s="43" t="s">
        <v>2450</v>
      </c>
      <c r="B1501" s="44" t="s">
        <v>2451</v>
      </c>
      <c r="C1501" s="36">
        <v>1962</v>
      </c>
      <c r="D1501" s="37">
        <f t="shared" si="82"/>
        <v>1079.1000000000001</v>
      </c>
      <c r="E1501" s="45">
        <f t="shared" si="79"/>
        <v>0.55000000000000004</v>
      </c>
      <c r="F1501" s="135">
        <f t="shared" si="81"/>
        <v>0.03</v>
      </c>
      <c r="G1501" s="40">
        <v>2021</v>
      </c>
      <c r="H1501" s="41">
        <f t="shared" si="80"/>
        <v>1111.5500000000002</v>
      </c>
      <c r="I1501" s="41"/>
      <c r="J1501" s="39">
        <v>0.03</v>
      </c>
      <c r="K1501" s="42">
        <v>2082</v>
      </c>
      <c r="L1501" s="42">
        <v>1145</v>
      </c>
      <c r="M1501" s="43"/>
      <c r="N1501" s="42">
        <v>2248.56</v>
      </c>
      <c r="O1501" s="42">
        <v>1011.852</v>
      </c>
      <c r="Q1501" s="100"/>
      <c r="R1501" s="100"/>
    </row>
    <row r="1502" spans="1:18" s="17" customFormat="1" ht="18.75" customHeight="1" x14ac:dyDescent="0.25">
      <c r="A1502" s="24" t="s">
        <v>1701</v>
      </c>
      <c r="B1502" s="25" t="s">
        <v>2452</v>
      </c>
      <c r="C1502" s="26">
        <v>2584</v>
      </c>
      <c r="D1502" s="27">
        <f t="shared" si="82"/>
        <v>1421.2</v>
      </c>
      <c r="E1502" s="28">
        <f t="shared" si="79"/>
        <v>0.55000000000000004</v>
      </c>
      <c r="F1502" s="134">
        <f t="shared" si="81"/>
        <v>0.03</v>
      </c>
      <c r="G1502" s="30">
        <v>2662</v>
      </c>
      <c r="H1502" s="31">
        <f t="shared" si="80"/>
        <v>1464.1000000000001</v>
      </c>
      <c r="I1502" s="31"/>
      <c r="J1502" s="29">
        <v>0.03</v>
      </c>
      <c r="K1502" s="32">
        <v>2742</v>
      </c>
      <c r="L1502" s="32">
        <v>1508</v>
      </c>
      <c r="M1502" s="24"/>
      <c r="N1502" s="32">
        <v>2961.36</v>
      </c>
      <c r="O1502" s="32">
        <v>1332.6120000000001</v>
      </c>
      <c r="Q1502" s="100"/>
      <c r="R1502" s="100"/>
    </row>
    <row r="1503" spans="1:18" s="17" customFormat="1" ht="18.75" customHeight="1" x14ac:dyDescent="0.25">
      <c r="A1503" s="43" t="s">
        <v>2453</v>
      </c>
      <c r="B1503" s="44" t="s">
        <v>2454</v>
      </c>
      <c r="C1503" s="36">
        <v>3127</v>
      </c>
      <c r="D1503" s="37">
        <f t="shared" si="82"/>
        <v>1719.8500000000001</v>
      </c>
      <c r="E1503" s="45">
        <f t="shared" si="79"/>
        <v>0.55000000000000004</v>
      </c>
      <c r="F1503" s="135">
        <f t="shared" si="81"/>
        <v>0.03</v>
      </c>
      <c r="G1503" s="40">
        <v>3221</v>
      </c>
      <c r="H1503" s="41">
        <f t="shared" si="80"/>
        <v>1771.5500000000002</v>
      </c>
      <c r="I1503" s="41"/>
      <c r="J1503" s="39">
        <v>0.03</v>
      </c>
      <c r="K1503" s="42">
        <v>3318</v>
      </c>
      <c r="L1503" s="42">
        <v>1825</v>
      </c>
      <c r="M1503" s="43"/>
      <c r="N1503" s="42">
        <v>3583.44</v>
      </c>
      <c r="O1503" s="42">
        <v>1612.548</v>
      </c>
      <c r="Q1503" s="100"/>
      <c r="R1503" s="100"/>
    </row>
    <row r="1504" spans="1:18" s="17" customFormat="1" ht="18.75" customHeight="1" x14ac:dyDescent="0.25">
      <c r="A1504" s="24" t="s">
        <v>2455</v>
      </c>
      <c r="B1504" s="25" t="s">
        <v>2456</v>
      </c>
      <c r="C1504" s="26">
        <v>3830</v>
      </c>
      <c r="D1504" s="27">
        <f t="shared" si="82"/>
        <v>2106.5</v>
      </c>
      <c r="E1504" s="28">
        <f t="shared" si="79"/>
        <v>0.55000000000000004</v>
      </c>
      <c r="F1504" s="134">
        <f t="shared" si="81"/>
        <v>0.03</v>
      </c>
      <c r="G1504" s="30">
        <v>3945</v>
      </c>
      <c r="H1504" s="31">
        <f t="shared" si="80"/>
        <v>2169.75</v>
      </c>
      <c r="I1504" s="31"/>
      <c r="J1504" s="29">
        <v>0.03</v>
      </c>
      <c r="K1504" s="32">
        <v>4063</v>
      </c>
      <c r="L1504" s="32">
        <v>2235</v>
      </c>
      <c r="M1504" s="24"/>
      <c r="N1504" s="32">
        <v>4388.04</v>
      </c>
      <c r="O1504" s="32">
        <v>1974.6179999999999</v>
      </c>
      <c r="Q1504" s="100"/>
      <c r="R1504" s="100"/>
    </row>
    <row r="1505" spans="1:18" s="17" customFormat="1" ht="18.75" customHeight="1" x14ac:dyDescent="0.25">
      <c r="A1505" s="43" t="s">
        <v>2457</v>
      </c>
      <c r="B1505" s="44" t="s">
        <v>2458</v>
      </c>
      <c r="C1505" s="36">
        <v>4533</v>
      </c>
      <c r="D1505" s="37">
        <f t="shared" si="82"/>
        <v>2493.15</v>
      </c>
      <c r="E1505" s="45">
        <f t="shared" si="79"/>
        <v>0.55000000000000004</v>
      </c>
      <c r="F1505" s="135">
        <f t="shared" si="81"/>
        <v>0.03</v>
      </c>
      <c r="G1505" s="40">
        <v>4669</v>
      </c>
      <c r="H1505" s="41">
        <f t="shared" si="80"/>
        <v>2567.9500000000003</v>
      </c>
      <c r="I1505" s="41"/>
      <c r="J1505" s="39">
        <v>0.03</v>
      </c>
      <c r="K1505" s="42">
        <v>4809</v>
      </c>
      <c r="L1505" s="42">
        <v>2645</v>
      </c>
      <c r="M1505" s="43"/>
      <c r="N1505" s="42">
        <v>5193.72</v>
      </c>
      <c r="O1505" s="42">
        <v>2337.174</v>
      </c>
      <c r="Q1505" s="100"/>
      <c r="R1505" s="100"/>
    </row>
    <row r="1506" spans="1:18" s="17" customFormat="1" ht="18.75" customHeight="1" x14ac:dyDescent="0.25">
      <c r="A1506" s="18" t="s">
        <v>2459</v>
      </c>
      <c r="B1506" s="51"/>
      <c r="C1506" s="51"/>
      <c r="D1506" s="20"/>
      <c r="E1506" s="20"/>
      <c r="F1506" s="20"/>
      <c r="G1506" s="20">
        <v>0</v>
      </c>
      <c r="H1506" s="20"/>
      <c r="I1506" s="20"/>
      <c r="J1506" s="20"/>
      <c r="K1506" s="20"/>
      <c r="L1506" s="20"/>
      <c r="M1506" s="23"/>
      <c r="N1506" s="20"/>
      <c r="O1506" s="84"/>
      <c r="Q1506" s="100"/>
      <c r="R1506" s="100"/>
    </row>
    <row r="1507" spans="1:18" s="17" customFormat="1" ht="18.75" customHeight="1" x14ac:dyDescent="0.25">
      <c r="A1507" s="24" t="s">
        <v>1715</v>
      </c>
      <c r="B1507" s="25" t="s">
        <v>380</v>
      </c>
      <c r="C1507" s="26">
        <v>932</v>
      </c>
      <c r="D1507" s="27">
        <v>513</v>
      </c>
      <c r="E1507" s="28">
        <f t="shared" si="79"/>
        <v>0.55042918454935619</v>
      </c>
      <c r="F1507" s="29">
        <v>0.03</v>
      </c>
      <c r="G1507" s="30">
        <v>960</v>
      </c>
      <c r="H1507" s="31">
        <f t="shared" si="80"/>
        <v>528.41201716738192</v>
      </c>
      <c r="I1507" s="31"/>
      <c r="J1507" s="29">
        <v>0.03</v>
      </c>
      <c r="K1507" s="32">
        <v>989</v>
      </c>
      <c r="L1507" s="32">
        <v>544</v>
      </c>
      <c r="M1507" s="24"/>
      <c r="N1507" s="32">
        <v>1068.1200000000001</v>
      </c>
      <c r="O1507" s="32">
        <v>480.65400000000005</v>
      </c>
      <c r="Q1507" s="100"/>
      <c r="R1507" s="100"/>
    </row>
    <row r="1508" spans="1:18" s="17" customFormat="1" ht="18.75" customHeight="1" x14ac:dyDescent="0.25">
      <c r="A1508" s="43" t="s">
        <v>1716</v>
      </c>
      <c r="B1508" s="44" t="s">
        <v>1448</v>
      </c>
      <c r="C1508" s="36">
        <v>1399</v>
      </c>
      <c r="D1508" s="37">
        <v>770</v>
      </c>
      <c r="E1508" s="45">
        <f t="shared" si="79"/>
        <v>0.55039313795568268</v>
      </c>
      <c r="F1508" s="39">
        <v>0.03</v>
      </c>
      <c r="G1508" s="40">
        <v>1441</v>
      </c>
      <c r="H1508" s="41">
        <f t="shared" si="80"/>
        <v>793.11651179413877</v>
      </c>
      <c r="I1508" s="41"/>
      <c r="J1508" s="39">
        <v>0.03</v>
      </c>
      <c r="K1508" s="42">
        <v>1484</v>
      </c>
      <c r="L1508" s="42">
        <v>817</v>
      </c>
      <c r="M1508" s="43"/>
      <c r="N1508" s="42">
        <v>1602.72</v>
      </c>
      <c r="O1508" s="42">
        <v>721.22400000000005</v>
      </c>
      <c r="Q1508" s="100"/>
      <c r="R1508" s="100"/>
    </row>
    <row r="1509" spans="1:18" s="17" customFormat="1" ht="18.75" customHeight="1" x14ac:dyDescent="0.25">
      <c r="A1509" s="1"/>
      <c r="B1509" s="1"/>
      <c r="F1509" s="1"/>
      <c r="G1509" s="4"/>
      <c r="H1509" s="1"/>
      <c r="I1509" s="4"/>
      <c r="J1509" s="4"/>
      <c r="K1509" s="4"/>
      <c r="L1509" s="4"/>
      <c r="M1509" s="4"/>
      <c r="Q1509" s="100"/>
    </row>
    <row r="1510" spans="1:18" s="17" customFormat="1" ht="18.75" customHeight="1" x14ac:dyDescent="0.25">
      <c r="A1510" s="1"/>
      <c r="B1510" s="1"/>
      <c r="C1510" s="174"/>
      <c r="F1510" s="1"/>
      <c r="G1510" s="4"/>
      <c r="H1510" s="1"/>
      <c r="I1510" s="4"/>
      <c r="J1510" s="4"/>
      <c r="K1510" s="4"/>
      <c r="L1510" s="4"/>
      <c r="M1510" s="4"/>
      <c r="N1510" s="4">
        <f>SUM(N6:N1508)</f>
        <v>49081022.57</v>
      </c>
      <c r="O1510" s="4">
        <f>SUM(O6:O1508)</f>
        <v>22084875.556499984</v>
      </c>
      <c r="Q1510" s="4"/>
      <c r="R1510" s="4"/>
    </row>
    <row r="1511" spans="1:18" s="17" customFormat="1" ht="18.75" customHeight="1" x14ac:dyDescent="0.25">
      <c r="A1511" s="1"/>
      <c r="B1511" s="1"/>
      <c r="C1511" s="174"/>
      <c r="F1511" s="1"/>
      <c r="G1511" s="4"/>
      <c r="H1511" s="1"/>
      <c r="I1511" s="4"/>
      <c r="J1511" s="4"/>
      <c r="K1511" s="4"/>
      <c r="L1511" s="4"/>
      <c r="M1511" s="4"/>
      <c r="N1511" s="175" t="e">
        <f>(N1510-#REF!)/#REF!</f>
        <v>#REF!</v>
      </c>
    </row>
    <row r="1512" spans="1:18" s="17" customFormat="1" ht="18.75" customHeight="1" x14ac:dyDescent="0.25">
      <c r="A1512" s="1"/>
      <c r="B1512" s="1"/>
      <c r="C1512" s="174"/>
      <c r="F1512" s="1"/>
      <c r="G1512" s="4"/>
      <c r="H1512" s="1"/>
      <c r="I1512" s="4"/>
      <c r="J1512" s="4"/>
      <c r="K1512" s="4"/>
      <c r="L1512" s="4"/>
      <c r="M1512" s="4"/>
    </row>
    <row r="1513" spans="1:18" s="17" customFormat="1" ht="18.75" customHeight="1" x14ac:dyDescent="0.25">
      <c r="A1513" s="1"/>
      <c r="B1513" s="1"/>
      <c r="C1513" s="174"/>
      <c r="F1513" s="1"/>
      <c r="G1513" s="4"/>
      <c r="H1513" s="1"/>
      <c r="I1513" s="4"/>
      <c r="J1513" s="4"/>
      <c r="K1513" s="4"/>
      <c r="L1513" s="4"/>
      <c r="M1513" s="4"/>
    </row>
    <row r="1514" spans="1:18" s="17" customFormat="1" ht="18.75" customHeight="1" x14ac:dyDescent="0.25">
      <c r="A1514" s="1"/>
      <c r="B1514" s="1"/>
      <c r="C1514" s="174"/>
      <c r="F1514" s="1"/>
      <c r="G1514" s="4"/>
      <c r="H1514" s="1"/>
      <c r="I1514" s="4"/>
      <c r="J1514" s="4"/>
      <c r="K1514" s="4"/>
      <c r="L1514" s="4"/>
      <c r="M1514" s="4"/>
    </row>
    <row r="1515" spans="1:18" s="17" customFormat="1" ht="18.75" customHeight="1" x14ac:dyDescent="0.25">
      <c r="A1515" s="1"/>
      <c r="B1515" s="1"/>
      <c r="C1515" s="174"/>
      <c r="F1515" s="1"/>
      <c r="G1515" s="4"/>
      <c r="H1515" s="1"/>
      <c r="I1515" s="4"/>
      <c r="J1515" s="4"/>
      <c r="K1515" s="4"/>
      <c r="L1515" s="4"/>
      <c r="M1515" s="4"/>
    </row>
    <row r="1516" spans="1:18" s="17" customFormat="1" ht="18.75" customHeight="1" x14ac:dyDescent="0.25">
      <c r="A1516" s="1"/>
      <c r="B1516" s="1"/>
      <c r="C1516" s="174"/>
      <c r="F1516" s="1"/>
      <c r="G1516" s="4"/>
      <c r="H1516" s="1"/>
      <c r="I1516" s="4"/>
      <c r="J1516" s="4"/>
      <c r="K1516" s="4"/>
      <c r="L1516" s="4"/>
      <c r="M1516" s="4"/>
    </row>
    <row r="1517" spans="1:18" s="17" customFormat="1" ht="18.75" customHeight="1" x14ac:dyDescent="0.25">
      <c r="A1517" s="1"/>
      <c r="B1517" s="1"/>
      <c r="C1517" s="174"/>
      <c r="F1517" s="1"/>
      <c r="G1517" s="4"/>
      <c r="H1517" s="1"/>
      <c r="I1517" s="4"/>
      <c r="J1517" s="4"/>
      <c r="K1517" s="4"/>
      <c r="L1517" s="4"/>
      <c r="M1517" s="4"/>
    </row>
    <row r="1518" spans="1:18" s="17" customFormat="1" ht="18.75" customHeight="1" x14ac:dyDescent="0.25">
      <c r="A1518" s="1"/>
      <c r="B1518" s="1"/>
      <c r="C1518" s="174"/>
      <c r="F1518" s="1"/>
      <c r="G1518" s="4"/>
      <c r="H1518" s="1"/>
      <c r="I1518" s="4"/>
      <c r="J1518" s="4"/>
      <c r="K1518" s="4"/>
      <c r="L1518" s="4"/>
      <c r="M1518" s="4"/>
    </row>
    <row r="1519" spans="1:18" s="17" customFormat="1" ht="18.75" customHeight="1" x14ac:dyDescent="0.25">
      <c r="A1519" s="1"/>
      <c r="B1519" s="1"/>
      <c r="C1519" s="174"/>
      <c r="F1519" s="1"/>
      <c r="G1519" s="4"/>
      <c r="H1519" s="1"/>
      <c r="I1519" s="4"/>
      <c r="J1519" s="4"/>
      <c r="K1519" s="4"/>
      <c r="L1519" s="4"/>
      <c r="M1519" s="4"/>
    </row>
    <row r="1520" spans="1:18" s="17" customFormat="1" ht="18.75" customHeight="1" x14ac:dyDescent="0.25">
      <c r="A1520" s="1"/>
      <c r="B1520" s="1"/>
      <c r="C1520" s="174"/>
      <c r="F1520" s="1"/>
      <c r="G1520" s="4"/>
      <c r="H1520" s="1"/>
      <c r="I1520" s="4"/>
      <c r="J1520" s="4"/>
      <c r="K1520" s="4"/>
      <c r="L1520" s="4"/>
      <c r="M1520" s="4"/>
    </row>
    <row r="1521" spans="1:13" s="17" customFormat="1" ht="18.75" customHeight="1" x14ac:dyDescent="0.25">
      <c r="A1521" s="1"/>
      <c r="B1521" s="1"/>
      <c r="C1521" s="174"/>
      <c r="F1521" s="1"/>
      <c r="G1521" s="4"/>
      <c r="H1521" s="1"/>
      <c r="I1521" s="4"/>
      <c r="J1521" s="4"/>
      <c r="K1521" s="4"/>
      <c r="L1521" s="4"/>
      <c r="M1521" s="4"/>
    </row>
    <row r="1522" spans="1:13" s="17" customFormat="1" ht="18.75" customHeight="1" x14ac:dyDescent="0.25">
      <c r="A1522" s="1"/>
      <c r="B1522" s="1"/>
      <c r="C1522" s="174"/>
      <c r="F1522" s="1"/>
      <c r="G1522" s="4"/>
      <c r="H1522" s="1"/>
      <c r="I1522" s="4"/>
      <c r="J1522" s="4"/>
      <c r="K1522" s="4"/>
      <c r="L1522" s="4"/>
      <c r="M1522" s="4"/>
    </row>
    <row r="1523" spans="1:13" s="17" customFormat="1" ht="18.75" customHeight="1" x14ac:dyDescent="0.25">
      <c r="A1523" s="1"/>
      <c r="B1523" s="1"/>
      <c r="C1523" s="174"/>
      <c r="F1523" s="1"/>
      <c r="G1523" s="4"/>
      <c r="H1523" s="1"/>
      <c r="I1523" s="4"/>
      <c r="J1523" s="4"/>
      <c r="K1523" s="4"/>
      <c r="L1523" s="4"/>
      <c r="M1523" s="4"/>
    </row>
    <row r="1524" spans="1:13" s="17" customFormat="1" ht="18.75" customHeight="1" x14ac:dyDescent="0.25">
      <c r="A1524" s="1"/>
      <c r="B1524" s="1"/>
      <c r="C1524" s="174"/>
      <c r="F1524" s="1"/>
      <c r="G1524" s="4"/>
      <c r="H1524" s="1"/>
      <c r="I1524" s="4"/>
      <c r="J1524" s="4"/>
      <c r="K1524" s="4"/>
      <c r="L1524" s="4"/>
      <c r="M1524" s="4"/>
    </row>
    <row r="1525" spans="1:13" s="17" customFormat="1" ht="18.75" customHeight="1" x14ac:dyDescent="0.25">
      <c r="A1525" s="1"/>
      <c r="B1525" s="1"/>
      <c r="C1525" s="174"/>
      <c r="F1525" s="1"/>
      <c r="G1525" s="4"/>
      <c r="H1525" s="1"/>
      <c r="I1525" s="4"/>
      <c r="J1525" s="4"/>
      <c r="K1525" s="4"/>
      <c r="L1525" s="4"/>
      <c r="M1525" s="4"/>
    </row>
    <row r="1526" spans="1:13" s="17" customFormat="1" ht="18.75" customHeight="1" x14ac:dyDescent="0.25">
      <c r="A1526" s="1"/>
      <c r="B1526" s="1"/>
      <c r="C1526" s="174"/>
      <c r="F1526" s="1"/>
      <c r="G1526" s="4"/>
      <c r="H1526" s="1"/>
      <c r="I1526" s="4"/>
      <c r="J1526" s="4"/>
      <c r="K1526" s="4"/>
      <c r="L1526" s="4"/>
      <c r="M1526" s="4"/>
    </row>
    <row r="1527" spans="1:13" s="17" customFormat="1" ht="18.75" customHeight="1" x14ac:dyDescent="0.25">
      <c r="A1527" s="1"/>
      <c r="B1527" s="1"/>
      <c r="C1527" s="174"/>
      <c r="F1527" s="1"/>
      <c r="G1527" s="4"/>
      <c r="H1527" s="1"/>
      <c r="I1527" s="4"/>
      <c r="J1527" s="4"/>
      <c r="K1527" s="4"/>
      <c r="L1527" s="4"/>
      <c r="M1527" s="4"/>
    </row>
    <row r="1528" spans="1:13" s="17" customFormat="1" ht="18.75" customHeight="1" x14ac:dyDescent="0.25">
      <c r="A1528" s="1"/>
      <c r="B1528" s="1"/>
      <c r="C1528" s="174"/>
      <c r="F1528" s="1"/>
      <c r="G1528" s="4"/>
      <c r="H1528" s="1"/>
      <c r="I1528" s="4"/>
      <c r="J1528" s="4"/>
      <c r="K1528" s="4"/>
      <c r="L1528" s="4"/>
      <c r="M1528" s="4"/>
    </row>
    <row r="1529" spans="1:13" s="17" customFormat="1" ht="18.75" customHeight="1" x14ac:dyDescent="0.25">
      <c r="A1529" s="1"/>
      <c r="B1529" s="1"/>
      <c r="C1529" s="174"/>
      <c r="F1529" s="1"/>
      <c r="G1529" s="4"/>
      <c r="H1529" s="1"/>
      <c r="I1529" s="4"/>
      <c r="J1529" s="4"/>
      <c r="K1529" s="4"/>
      <c r="L1529" s="4"/>
      <c r="M1529" s="4"/>
    </row>
    <row r="1530" spans="1:13" s="17" customFormat="1" ht="18.75" customHeight="1" x14ac:dyDescent="0.25">
      <c r="A1530" s="1"/>
      <c r="B1530" s="1"/>
      <c r="C1530" s="174"/>
      <c r="F1530" s="1"/>
      <c r="G1530" s="4"/>
      <c r="H1530" s="1"/>
      <c r="I1530" s="4"/>
      <c r="J1530" s="4"/>
      <c r="K1530" s="4"/>
      <c r="L1530" s="4"/>
      <c r="M1530" s="4"/>
    </row>
    <row r="1531" spans="1:13" s="17" customFormat="1" ht="18.75" customHeight="1" x14ac:dyDescent="0.25">
      <c r="A1531" s="1"/>
      <c r="B1531" s="1"/>
      <c r="C1531" s="174"/>
      <c r="F1531" s="1"/>
      <c r="G1531" s="4"/>
      <c r="H1531" s="1"/>
      <c r="I1531" s="4"/>
      <c r="J1531" s="4"/>
      <c r="K1531" s="4"/>
      <c r="L1531" s="4"/>
      <c r="M1531" s="4"/>
    </row>
    <row r="1532" spans="1:13" s="17" customFormat="1" ht="18.75" customHeight="1" x14ac:dyDescent="0.25">
      <c r="A1532" s="1"/>
      <c r="B1532" s="1"/>
      <c r="C1532" s="174"/>
      <c r="F1532" s="1"/>
      <c r="G1532" s="4"/>
      <c r="H1532" s="1"/>
      <c r="I1532" s="4"/>
      <c r="J1532" s="4"/>
      <c r="K1532" s="4"/>
      <c r="L1532" s="4"/>
      <c r="M1532" s="4"/>
    </row>
    <row r="1533" spans="1:13" s="17" customFormat="1" ht="18.75" customHeight="1" x14ac:dyDescent="0.25">
      <c r="A1533" s="1"/>
      <c r="B1533" s="1"/>
      <c r="C1533" s="174"/>
      <c r="F1533" s="1"/>
      <c r="G1533" s="4"/>
      <c r="H1533" s="1"/>
      <c r="I1533" s="4"/>
      <c r="J1533" s="4"/>
      <c r="K1533" s="4"/>
      <c r="L1533" s="4"/>
      <c r="M1533" s="4"/>
    </row>
    <row r="1534" spans="1:13" s="17" customFormat="1" ht="18.75" customHeight="1" x14ac:dyDescent="0.25">
      <c r="A1534" s="1"/>
      <c r="B1534" s="1"/>
      <c r="C1534" s="174"/>
      <c r="F1534" s="1"/>
      <c r="G1534" s="4"/>
      <c r="H1534" s="1"/>
      <c r="I1534" s="4"/>
      <c r="J1534" s="4"/>
      <c r="K1534" s="4"/>
      <c r="L1534" s="4"/>
      <c r="M1534" s="4"/>
    </row>
    <row r="1535" spans="1:13" s="17" customFormat="1" ht="18.75" customHeight="1" x14ac:dyDescent="0.25">
      <c r="A1535" s="1"/>
      <c r="B1535" s="1"/>
      <c r="C1535" s="174"/>
      <c r="F1535" s="1"/>
      <c r="G1535" s="4"/>
      <c r="H1535" s="1"/>
      <c r="I1535" s="4"/>
      <c r="J1535" s="4"/>
      <c r="K1535" s="4"/>
      <c r="L1535" s="4"/>
      <c r="M1535" s="4"/>
    </row>
    <row r="1536" spans="1:13" s="17" customFormat="1" ht="18.75" customHeight="1" x14ac:dyDescent="0.25">
      <c r="A1536" s="1"/>
      <c r="B1536" s="1"/>
      <c r="C1536" s="174"/>
      <c r="F1536" s="1"/>
      <c r="G1536" s="4"/>
      <c r="H1536" s="1"/>
      <c r="I1536" s="4"/>
      <c r="J1536" s="4"/>
      <c r="K1536" s="4"/>
      <c r="L1536" s="4"/>
      <c r="M1536" s="4"/>
    </row>
    <row r="1537" spans="1:13" s="17" customFormat="1" ht="18.75" customHeight="1" x14ac:dyDescent="0.25">
      <c r="A1537" s="1"/>
      <c r="B1537" s="1"/>
      <c r="C1537" s="174"/>
      <c r="F1537" s="1"/>
      <c r="G1537" s="4"/>
      <c r="H1537" s="1"/>
      <c r="I1537" s="4"/>
      <c r="J1537" s="4"/>
      <c r="K1537" s="4"/>
      <c r="L1537" s="4"/>
      <c r="M1537" s="4"/>
    </row>
    <row r="1538" spans="1:13" s="17" customFormat="1" ht="18.75" customHeight="1" x14ac:dyDescent="0.25">
      <c r="A1538" s="1"/>
      <c r="B1538" s="1"/>
      <c r="C1538" s="174"/>
      <c r="F1538" s="1"/>
      <c r="G1538" s="4"/>
      <c r="H1538" s="1"/>
      <c r="I1538" s="4"/>
      <c r="J1538" s="4"/>
      <c r="K1538" s="4"/>
      <c r="L1538" s="4"/>
      <c r="M1538" s="4"/>
    </row>
    <row r="1539" spans="1:13" s="17" customFormat="1" ht="18.75" customHeight="1" x14ac:dyDescent="0.25">
      <c r="A1539" s="1"/>
      <c r="B1539" s="1"/>
      <c r="C1539" s="174"/>
      <c r="F1539" s="1"/>
      <c r="G1539" s="4"/>
      <c r="H1539" s="1"/>
      <c r="I1539" s="4"/>
      <c r="J1539" s="4"/>
      <c r="K1539" s="4"/>
      <c r="L1539" s="4"/>
      <c r="M1539" s="4"/>
    </row>
    <row r="1540" spans="1:13" s="17" customFormat="1" ht="18.75" customHeight="1" x14ac:dyDescent="0.25">
      <c r="A1540" s="1"/>
      <c r="B1540" s="1"/>
      <c r="C1540" s="174"/>
      <c r="F1540" s="1"/>
      <c r="G1540" s="4"/>
      <c r="H1540" s="1"/>
      <c r="I1540" s="4"/>
      <c r="J1540" s="4"/>
      <c r="K1540" s="4"/>
      <c r="L1540" s="4"/>
      <c r="M1540" s="4"/>
    </row>
    <row r="1541" spans="1:13" s="17" customFormat="1" ht="18.75" customHeight="1" x14ac:dyDescent="0.25">
      <c r="A1541" s="1"/>
      <c r="B1541" s="1"/>
      <c r="C1541" s="174"/>
      <c r="F1541" s="1"/>
      <c r="G1541" s="4"/>
      <c r="H1541" s="1"/>
      <c r="I1541" s="4"/>
      <c r="J1541" s="4"/>
      <c r="K1541" s="4"/>
      <c r="L1541" s="4"/>
      <c r="M1541" s="4"/>
    </row>
    <row r="1542" spans="1:13" s="17" customFormat="1" ht="18.75" customHeight="1" x14ac:dyDescent="0.25">
      <c r="A1542" s="1"/>
      <c r="B1542" s="1"/>
      <c r="C1542" s="174"/>
      <c r="F1542" s="1"/>
      <c r="G1542" s="4"/>
      <c r="H1542" s="1"/>
      <c r="I1542" s="4"/>
      <c r="J1542" s="4"/>
      <c r="K1542" s="4"/>
      <c r="L1542" s="4"/>
      <c r="M1542" s="4"/>
    </row>
    <row r="1543" spans="1:13" s="17" customFormat="1" ht="18.75" customHeight="1" x14ac:dyDescent="0.25">
      <c r="A1543" s="1"/>
      <c r="B1543" s="1"/>
      <c r="C1543" s="174"/>
      <c r="F1543" s="1"/>
      <c r="G1543" s="4"/>
      <c r="H1543" s="1"/>
      <c r="I1543" s="4"/>
      <c r="J1543" s="4"/>
      <c r="K1543" s="4"/>
      <c r="L1543" s="4"/>
      <c r="M1543" s="4"/>
    </row>
    <row r="1544" spans="1:13" s="17" customFormat="1" ht="18.75" customHeight="1" x14ac:dyDescent="0.25">
      <c r="A1544" s="1"/>
      <c r="B1544" s="1"/>
      <c r="C1544" s="174"/>
      <c r="F1544" s="1"/>
      <c r="G1544" s="4"/>
      <c r="H1544" s="1"/>
      <c r="I1544" s="4"/>
      <c r="J1544" s="4"/>
      <c r="K1544" s="4"/>
      <c r="L1544" s="4"/>
      <c r="M1544" s="4"/>
    </row>
    <row r="1546" spans="1:13" s="17" customFormat="1" ht="18.75" customHeight="1" x14ac:dyDescent="0.25">
      <c r="A1546" s="1"/>
      <c r="B1546" s="1"/>
      <c r="C1546" s="174"/>
      <c r="F1546" s="1"/>
      <c r="G1546" s="4"/>
      <c r="H1546" s="1"/>
      <c r="I1546" s="4"/>
      <c r="J1546" s="4"/>
      <c r="K1546" s="4"/>
      <c r="L1546" s="4"/>
      <c r="M1546" s="4"/>
    </row>
    <row r="1547" spans="1:13" s="17" customFormat="1" ht="18.75" customHeight="1" x14ac:dyDescent="0.25">
      <c r="A1547" s="1"/>
      <c r="B1547" s="1"/>
      <c r="C1547" s="174"/>
      <c r="F1547" s="1"/>
      <c r="G1547" s="4"/>
      <c r="H1547" s="1"/>
      <c r="I1547" s="4"/>
      <c r="J1547" s="4"/>
      <c r="K1547" s="4"/>
      <c r="L1547" s="4"/>
      <c r="M1547" s="4"/>
    </row>
    <row r="1548" spans="1:13" s="17" customFormat="1" ht="18.75" customHeight="1" x14ac:dyDescent="0.25">
      <c r="A1548" s="1"/>
      <c r="B1548" s="1"/>
      <c r="C1548" s="174"/>
      <c r="F1548" s="1"/>
      <c r="G1548" s="4"/>
      <c r="H1548" s="1"/>
      <c r="I1548" s="4"/>
      <c r="J1548" s="4"/>
      <c r="K1548" s="4"/>
      <c r="L1548" s="4"/>
      <c r="M1548" s="4"/>
    </row>
    <row r="1549" spans="1:13" s="17" customFormat="1" ht="18.75" customHeight="1" x14ac:dyDescent="0.25">
      <c r="A1549" s="1"/>
      <c r="B1549" s="1"/>
      <c r="C1549" s="174"/>
      <c r="F1549" s="1"/>
      <c r="G1549" s="4"/>
      <c r="H1549" s="1"/>
      <c r="I1549" s="4"/>
      <c r="J1549" s="4"/>
      <c r="K1549" s="4"/>
      <c r="L1549" s="4"/>
      <c r="M1549" s="4"/>
    </row>
    <row r="1550" spans="1:13" s="17" customFormat="1" ht="18.75" customHeight="1" x14ac:dyDescent="0.25">
      <c r="A1550" s="1"/>
      <c r="B1550" s="1"/>
      <c r="C1550" s="174"/>
      <c r="F1550" s="1"/>
      <c r="G1550" s="4"/>
      <c r="H1550" s="1"/>
      <c r="I1550" s="4"/>
      <c r="J1550" s="4"/>
      <c r="K1550" s="4"/>
      <c r="L1550" s="4"/>
      <c r="M1550" s="4"/>
    </row>
    <row r="1551" spans="1:13" s="17" customFormat="1" ht="18.75" customHeight="1" x14ac:dyDescent="0.25">
      <c r="A1551" s="1"/>
      <c r="B1551" s="1"/>
      <c r="C1551" s="174"/>
      <c r="F1551" s="1"/>
      <c r="G1551" s="4"/>
      <c r="H1551" s="1"/>
      <c r="I1551" s="4"/>
      <c r="J1551" s="4"/>
      <c r="K1551" s="4"/>
      <c r="L1551" s="4"/>
      <c r="M1551" s="4"/>
    </row>
    <row r="1552" spans="1:13" s="17" customFormat="1" ht="18.75" customHeight="1" x14ac:dyDescent="0.25">
      <c r="A1552" s="1"/>
      <c r="B1552" s="1"/>
      <c r="C1552" s="174"/>
      <c r="F1552" s="1"/>
      <c r="G1552" s="4"/>
      <c r="H1552" s="1"/>
      <c r="I1552" s="4"/>
      <c r="J1552" s="4"/>
      <c r="K1552" s="4"/>
      <c r="L1552" s="4"/>
      <c r="M1552" s="4"/>
    </row>
    <row r="1553" spans="1:13" s="17" customFormat="1" ht="18.75" customHeight="1" x14ac:dyDescent="0.25">
      <c r="A1553" s="1"/>
      <c r="B1553" s="1"/>
      <c r="C1553" s="174"/>
      <c r="F1553" s="1"/>
      <c r="G1553" s="4"/>
      <c r="H1553" s="1"/>
      <c r="I1553" s="4"/>
      <c r="J1553" s="4"/>
      <c r="K1553" s="4"/>
      <c r="L1553" s="4"/>
      <c r="M1553" s="4"/>
    </row>
    <row r="1601" spans="1:13" s="5" customFormat="1" ht="18.75" customHeight="1" x14ac:dyDescent="0.25">
      <c r="A1601" s="1"/>
      <c r="B1601" s="1"/>
      <c r="C1601" s="174"/>
      <c r="F1601" s="1"/>
      <c r="G1601" s="4"/>
      <c r="H1601" s="1"/>
      <c r="I1601" s="4"/>
      <c r="J1601" s="4"/>
      <c r="K1601" s="4"/>
      <c r="L1601" s="4"/>
      <c r="M1601" s="4"/>
    </row>
    <row r="1602" spans="1:13" s="5" customFormat="1" ht="18.75" customHeight="1" x14ac:dyDescent="0.25">
      <c r="A1602" s="1"/>
      <c r="B1602" s="1"/>
      <c r="C1602" s="174"/>
      <c r="F1602" s="1"/>
      <c r="G1602" s="4"/>
      <c r="H1602" s="1"/>
      <c r="I1602" s="4"/>
      <c r="J1602" s="4"/>
      <c r="K1602" s="4"/>
      <c r="L1602" s="4"/>
      <c r="M1602" s="4"/>
    </row>
    <row r="1603" spans="1:13" s="5" customFormat="1" ht="18.75" customHeight="1" x14ac:dyDescent="0.25">
      <c r="A1603" s="1"/>
      <c r="B1603" s="1"/>
      <c r="C1603" s="174"/>
      <c r="F1603" s="1"/>
      <c r="G1603" s="4"/>
      <c r="H1603" s="1"/>
      <c r="I1603" s="4"/>
      <c r="J1603" s="4"/>
      <c r="K1603" s="4"/>
      <c r="L1603" s="4"/>
      <c r="M1603" s="4"/>
    </row>
    <row r="1604" spans="1:13" s="5" customFormat="1" ht="18.75" customHeight="1" x14ac:dyDescent="0.25">
      <c r="A1604" s="1"/>
      <c r="B1604" s="1"/>
      <c r="C1604" s="174"/>
      <c r="F1604" s="1"/>
      <c r="G1604" s="4"/>
      <c r="H1604" s="1"/>
      <c r="I1604" s="4"/>
      <c r="J1604" s="4"/>
      <c r="K1604" s="4"/>
      <c r="L1604" s="4"/>
      <c r="M1604" s="4"/>
    </row>
    <row r="1605" spans="1:13" s="5" customFormat="1" ht="18.75" customHeight="1" x14ac:dyDescent="0.25">
      <c r="A1605" s="1"/>
      <c r="B1605" s="1"/>
      <c r="C1605" s="174"/>
      <c r="F1605" s="1"/>
      <c r="G1605" s="4"/>
      <c r="H1605" s="1"/>
      <c r="I1605" s="4"/>
      <c r="J1605" s="4"/>
      <c r="K1605" s="4"/>
      <c r="L1605" s="4"/>
      <c r="M1605" s="4"/>
    </row>
    <row r="1606" spans="1:13" s="5" customFormat="1" ht="18.75" customHeight="1" x14ac:dyDescent="0.25">
      <c r="A1606" s="1"/>
      <c r="B1606" s="1"/>
      <c r="C1606" s="174"/>
      <c r="F1606" s="1"/>
      <c r="G1606" s="4"/>
      <c r="H1606" s="1"/>
      <c r="I1606" s="4"/>
      <c r="J1606" s="4"/>
      <c r="K1606" s="4"/>
      <c r="L1606" s="4"/>
      <c r="M1606" s="4"/>
    </row>
    <row r="1607" spans="1:13" s="5" customFormat="1" ht="18.75" customHeight="1" x14ac:dyDescent="0.25">
      <c r="A1607" s="1"/>
      <c r="B1607" s="1"/>
      <c r="C1607" s="174"/>
      <c r="F1607" s="1"/>
      <c r="G1607" s="4"/>
      <c r="H1607" s="1"/>
      <c r="I1607" s="4"/>
      <c r="J1607" s="4"/>
      <c r="K1607" s="4"/>
      <c r="L1607" s="4"/>
      <c r="M1607" s="4"/>
    </row>
    <row r="1608" spans="1:13" s="5" customFormat="1" ht="18.75" customHeight="1" x14ac:dyDescent="0.25">
      <c r="A1608" s="1"/>
      <c r="B1608" s="1"/>
      <c r="C1608" s="174"/>
      <c r="F1608" s="1"/>
      <c r="G1608" s="4"/>
      <c r="H1608" s="1"/>
      <c r="I1608" s="4"/>
      <c r="J1608" s="4"/>
      <c r="K1608" s="4"/>
      <c r="L1608" s="4"/>
      <c r="M1608" s="4"/>
    </row>
    <row r="1609" spans="1:13" s="5" customFormat="1" ht="18.75" customHeight="1" x14ac:dyDescent="0.25">
      <c r="A1609" s="1"/>
      <c r="B1609" s="1"/>
      <c r="C1609" s="174"/>
      <c r="F1609" s="1"/>
      <c r="G1609" s="4"/>
      <c r="H1609" s="1"/>
      <c r="I1609" s="4"/>
      <c r="J1609" s="4"/>
      <c r="K1609" s="4"/>
      <c r="L1609" s="4"/>
      <c r="M1609" s="4"/>
    </row>
    <row r="1610" spans="1:13" s="5" customFormat="1" ht="18.75" customHeight="1" x14ac:dyDescent="0.25">
      <c r="A1610" s="1"/>
      <c r="B1610" s="1"/>
      <c r="C1610" s="174"/>
      <c r="F1610" s="1"/>
      <c r="G1610" s="4"/>
      <c r="H1610" s="1"/>
      <c r="I1610" s="4"/>
      <c r="J1610" s="4"/>
      <c r="K1610" s="4"/>
      <c r="L1610" s="4"/>
      <c r="M1610" s="4"/>
    </row>
    <row r="1611" spans="1:13" s="5" customFormat="1" ht="18.75" customHeight="1" x14ac:dyDescent="0.25">
      <c r="A1611" s="1"/>
      <c r="B1611" s="1"/>
      <c r="C1611" s="174"/>
      <c r="F1611" s="1"/>
      <c r="G1611" s="4"/>
      <c r="H1611" s="1"/>
      <c r="I1611" s="4"/>
      <c r="J1611" s="4"/>
      <c r="K1611" s="4"/>
      <c r="L1611" s="4"/>
      <c r="M1611" s="4"/>
    </row>
    <row r="1612" spans="1:13" s="5" customFormat="1" ht="18.75" customHeight="1" x14ac:dyDescent="0.25">
      <c r="A1612" s="1"/>
      <c r="B1612" s="1"/>
      <c r="C1612" s="174"/>
      <c r="F1612" s="1"/>
      <c r="G1612" s="4"/>
      <c r="H1612" s="1"/>
      <c r="I1612" s="4"/>
      <c r="J1612" s="4"/>
      <c r="K1612" s="4"/>
      <c r="L1612" s="4"/>
      <c r="M1612" s="4"/>
    </row>
    <row r="1613" spans="1:13" s="5" customFormat="1" ht="18.75" customHeight="1" x14ac:dyDescent="0.25">
      <c r="A1613" s="1"/>
      <c r="B1613" s="1"/>
      <c r="C1613" s="174"/>
      <c r="F1613" s="1"/>
      <c r="G1613" s="4"/>
      <c r="H1613" s="1"/>
      <c r="I1613" s="4"/>
      <c r="J1613" s="4"/>
      <c r="K1613" s="4"/>
      <c r="L1613" s="4"/>
      <c r="M1613" s="4"/>
    </row>
    <row r="1614" spans="1:13" s="5" customFormat="1" ht="18.75" customHeight="1" x14ac:dyDescent="0.25">
      <c r="A1614" s="1"/>
      <c r="B1614" s="1"/>
      <c r="C1614" s="174"/>
      <c r="F1614" s="1"/>
      <c r="G1614" s="4"/>
      <c r="H1614" s="1"/>
      <c r="I1614" s="4"/>
      <c r="J1614" s="4"/>
      <c r="K1614" s="4"/>
      <c r="L1614" s="4"/>
      <c r="M1614" s="4"/>
    </row>
    <row r="1615" spans="1:13" s="5" customFormat="1" ht="18.75" customHeight="1" x14ac:dyDescent="0.25">
      <c r="A1615" s="1"/>
      <c r="B1615" s="1"/>
      <c r="C1615" s="174"/>
      <c r="F1615" s="1"/>
      <c r="G1615" s="4"/>
      <c r="H1615" s="1"/>
      <c r="I1615" s="4"/>
      <c r="J1615" s="4"/>
      <c r="K1615" s="4"/>
      <c r="L1615" s="4"/>
      <c r="M1615" s="4"/>
    </row>
    <row r="1616" spans="1:13" s="5" customFormat="1" ht="18.75" customHeight="1" x14ac:dyDescent="0.25">
      <c r="A1616" s="1"/>
      <c r="B1616" s="1"/>
      <c r="C1616" s="174"/>
      <c r="F1616" s="1"/>
      <c r="G1616" s="4"/>
      <c r="H1616" s="1"/>
      <c r="I1616" s="4"/>
      <c r="J1616" s="4"/>
      <c r="K1616" s="4"/>
      <c r="L1616" s="4"/>
      <c r="M1616" s="4"/>
    </row>
    <row r="1666" spans="1:13" s="5" customFormat="1" ht="18.75" customHeight="1" x14ac:dyDescent="0.25">
      <c r="A1666" s="1"/>
      <c r="B1666" s="1"/>
      <c r="C1666" s="174"/>
      <c r="F1666" s="1"/>
      <c r="G1666" s="4"/>
      <c r="H1666" s="1"/>
      <c r="I1666" s="4"/>
      <c r="J1666" s="4"/>
      <c r="K1666" s="4"/>
      <c r="L1666" s="4"/>
      <c r="M1666" s="4"/>
    </row>
    <row r="1667" spans="1:13" s="5" customFormat="1" ht="18.75" customHeight="1" x14ac:dyDescent="0.25">
      <c r="A1667" s="1"/>
      <c r="B1667" s="1"/>
      <c r="C1667" s="174"/>
      <c r="F1667" s="1"/>
      <c r="G1667" s="4"/>
      <c r="H1667" s="1"/>
      <c r="I1667" s="4"/>
      <c r="J1667" s="4"/>
      <c r="K1667" s="4"/>
      <c r="L1667" s="4"/>
      <c r="M1667" s="4"/>
    </row>
    <row r="1668" spans="1:13" s="5" customFormat="1" ht="18.75" customHeight="1" x14ac:dyDescent="0.25">
      <c r="A1668" s="1"/>
      <c r="B1668" s="1"/>
      <c r="C1668" s="174"/>
      <c r="F1668" s="1"/>
      <c r="G1668" s="4"/>
      <c r="H1668" s="1"/>
      <c r="I1668" s="4"/>
      <c r="J1668" s="4"/>
      <c r="K1668" s="4"/>
      <c r="L1668" s="4"/>
      <c r="M1668" s="4"/>
    </row>
    <row r="1669" spans="1:13" s="5" customFormat="1" ht="18.75" customHeight="1" x14ac:dyDescent="0.25">
      <c r="A1669" s="1"/>
      <c r="B1669" s="1"/>
      <c r="C1669" s="174"/>
      <c r="F1669" s="1"/>
      <c r="G1669" s="4"/>
      <c r="H1669" s="1"/>
      <c r="I1669" s="4"/>
      <c r="J1669" s="4"/>
      <c r="K1669" s="4"/>
      <c r="L1669" s="4"/>
      <c r="M1669" s="4"/>
    </row>
    <row r="1670" spans="1:13" s="5" customFormat="1" ht="18.75" customHeight="1" x14ac:dyDescent="0.25">
      <c r="A1670" s="1"/>
      <c r="B1670" s="1"/>
      <c r="C1670" s="174"/>
      <c r="F1670" s="1"/>
      <c r="G1670" s="4"/>
      <c r="H1670" s="1"/>
      <c r="I1670" s="4"/>
      <c r="J1670" s="4"/>
      <c r="K1670" s="4"/>
      <c r="L1670" s="4"/>
      <c r="M1670" s="4"/>
    </row>
    <row r="1671" spans="1:13" s="5" customFormat="1" ht="18.75" customHeight="1" x14ac:dyDescent="0.25">
      <c r="A1671" s="1"/>
      <c r="B1671" s="1"/>
      <c r="C1671" s="174"/>
      <c r="F1671" s="1"/>
      <c r="G1671" s="4"/>
      <c r="H1671" s="1"/>
      <c r="I1671" s="4"/>
      <c r="J1671" s="4"/>
      <c r="K1671" s="4"/>
      <c r="L1671" s="4"/>
      <c r="M1671" s="4"/>
    </row>
    <row r="1672" spans="1:13" s="5" customFormat="1" ht="18.75" customHeight="1" x14ac:dyDescent="0.25">
      <c r="A1672" s="1"/>
      <c r="B1672" s="1"/>
      <c r="C1672" s="174"/>
      <c r="F1672" s="1"/>
      <c r="G1672" s="4"/>
      <c r="H1672" s="1"/>
      <c r="I1672" s="4"/>
      <c r="J1672" s="4"/>
      <c r="K1672" s="4"/>
      <c r="L1672" s="4"/>
      <c r="M1672" s="4"/>
    </row>
    <row r="1673" spans="1:13" s="5" customFormat="1" ht="18.75" customHeight="1" x14ac:dyDescent="0.25">
      <c r="A1673" s="1"/>
      <c r="B1673" s="1"/>
      <c r="C1673" s="174"/>
      <c r="F1673" s="1"/>
      <c r="G1673" s="4"/>
      <c r="H1673" s="1"/>
      <c r="I1673" s="4"/>
      <c r="J1673" s="4"/>
      <c r="K1673" s="4"/>
      <c r="L1673" s="4"/>
      <c r="M1673" s="4"/>
    </row>
    <row r="1674" spans="1:13" s="5" customFormat="1" ht="18.75" customHeight="1" x14ac:dyDescent="0.25">
      <c r="A1674" s="1"/>
      <c r="B1674" s="1"/>
      <c r="C1674" s="174"/>
      <c r="F1674" s="1"/>
      <c r="G1674" s="4"/>
      <c r="H1674" s="1"/>
      <c r="I1674" s="4"/>
      <c r="J1674" s="4"/>
      <c r="K1674" s="4"/>
      <c r="L1674" s="4"/>
      <c r="M1674" s="4"/>
    </row>
    <row r="1675" spans="1:13" s="5" customFormat="1" ht="18.75" customHeight="1" x14ac:dyDescent="0.25">
      <c r="A1675" s="1"/>
      <c r="B1675" s="1"/>
      <c r="C1675" s="174"/>
      <c r="F1675" s="1"/>
      <c r="G1675" s="4"/>
      <c r="H1675" s="1"/>
      <c r="I1675" s="4"/>
      <c r="J1675" s="4"/>
      <c r="K1675" s="4"/>
      <c r="L1675" s="4"/>
      <c r="M1675" s="4"/>
    </row>
    <row r="1676" spans="1:13" s="5" customFormat="1" ht="18.75" customHeight="1" x14ac:dyDescent="0.25">
      <c r="A1676" s="1"/>
      <c r="B1676" s="1"/>
      <c r="C1676" s="174"/>
      <c r="F1676" s="1"/>
      <c r="G1676" s="4"/>
      <c r="H1676" s="1"/>
      <c r="I1676" s="4"/>
      <c r="J1676" s="4"/>
      <c r="K1676" s="4"/>
      <c r="L1676" s="4"/>
      <c r="M1676" s="4"/>
    </row>
    <row r="1677" spans="1:13" s="5" customFormat="1" ht="18.75" customHeight="1" x14ac:dyDescent="0.25">
      <c r="A1677" s="1"/>
      <c r="B1677" s="1"/>
      <c r="C1677" s="174"/>
      <c r="F1677" s="1"/>
      <c r="G1677" s="4"/>
      <c r="H1677" s="1"/>
      <c r="I1677" s="4"/>
      <c r="J1677" s="4"/>
      <c r="K1677" s="4"/>
      <c r="L1677" s="4"/>
      <c r="M1677" s="4"/>
    </row>
    <row r="1678" spans="1:13" s="5" customFormat="1" ht="18.75" customHeight="1" x14ac:dyDescent="0.25">
      <c r="A1678" s="1"/>
      <c r="B1678" s="1"/>
      <c r="C1678" s="174"/>
      <c r="F1678" s="1"/>
      <c r="G1678" s="4"/>
      <c r="H1678" s="1"/>
      <c r="I1678" s="4"/>
      <c r="J1678" s="4"/>
      <c r="K1678" s="4"/>
      <c r="L1678" s="4"/>
      <c r="M1678" s="4"/>
    </row>
    <row r="1679" spans="1:13" s="5" customFormat="1" ht="18.75" customHeight="1" x14ac:dyDescent="0.25">
      <c r="A1679" s="1"/>
      <c r="B1679" s="1"/>
      <c r="C1679" s="174"/>
      <c r="F1679" s="1"/>
      <c r="G1679" s="4"/>
      <c r="H1679" s="1"/>
      <c r="I1679" s="4"/>
      <c r="J1679" s="4"/>
      <c r="K1679" s="4"/>
      <c r="L1679" s="4"/>
      <c r="M1679" s="4"/>
    </row>
    <row r="1680" spans="1:13" s="5" customFormat="1" ht="18.75" customHeight="1" x14ac:dyDescent="0.25">
      <c r="A1680" s="1"/>
      <c r="B1680" s="1"/>
      <c r="C1680" s="174"/>
      <c r="F1680" s="1"/>
      <c r="G1680" s="4"/>
      <c r="H1680" s="1"/>
      <c r="I1680" s="4"/>
      <c r="J1680" s="4"/>
      <c r="K1680" s="4"/>
      <c r="L1680" s="4"/>
      <c r="M1680" s="4"/>
    </row>
    <row r="1681" spans="1:13" s="5" customFormat="1" ht="18.75" customHeight="1" x14ac:dyDescent="0.25">
      <c r="A1681" s="1"/>
      <c r="B1681" s="1"/>
      <c r="C1681" s="174"/>
      <c r="F1681" s="1"/>
      <c r="G1681" s="4"/>
      <c r="H1681" s="1"/>
      <c r="I1681" s="4"/>
      <c r="J1681" s="4"/>
      <c r="K1681" s="4"/>
      <c r="L1681" s="4"/>
      <c r="M1681" s="4"/>
    </row>
    <row r="1760" spans="1:13" s="5" customFormat="1" ht="18.75" customHeight="1" x14ac:dyDescent="0.25">
      <c r="A1760" s="1"/>
      <c r="B1760" s="1"/>
      <c r="C1760" s="174"/>
      <c r="F1760" s="1"/>
      <c r="G1760" s="4"/>
      <c r="H1760" s="1"/>
      <c r="I1760" s="4"/>
      <c r="J1760" s="4"/>
      <c r="K1760" s="4"/>
      <c r="L1760" s="4"/>
      <c r="M1760" s="4"/>
    </row>
    <row r="1761" spans="1:13" s="5" customFormat="1" ht="18.75" customHeight="1" x14ac:dyDescent="0.25">
      <c r="A1761" s="1"/>
      <c r="B1761" s="1"/>
      <c r="C1761" s="174"/>
      <c r="F1761" s="1"/>
      <c r="G1761" s="4"/>
      <c r="H1761" s="1"/>
      <c r="I1761" s="4"/>
      <c r="J1761" s="4"/>
      <c r="K1761" s="4"/>
      <c r="L1761" s="4"/>
      <c r="M1761" s="4"/>
    </row>
    <row r="1762" spans="1:13" s="5" customFormat="1" ht="18.75" customHeight="1" x14ac:dyDescent="0.25">
      <c r="A1762" s="1"/>
      <c r="B1762" s="1"/>
      <c r="C1762" s="174"/>
      <c r="F1762" s="1"/>
      <c r="G1762" s="4"/>
      <c r="H1762" s="1"/>
      <c r="I1762" s="4"/>
      <c r="J1762" s="4"/>
      <c r="K1762" s="4"/>
      <c r="L1762" s="4"/>
      <c r="M1762" s="4"/>
    </row>
    <row r="1763" spans="1:13" s="5" customFormat="1" ht="18.75" customHeight="1" x14ac:dyDescent="0.25">
      <c r="A1763" s="1"/>
      <c r="B1763" s="1"/>
      <c r="C1763" s="174"/>
      <c r="F1763" s="1"/>
      <c r="G1763" s="4"/>
      <c r="H1763" s="1"/>
      <c r="I1763" s="4"/>
      <c r="J1763" s="4"/>
      <c r="K1763" s="4"/>
      <c r="L1763" s="4"/>
      <c r="M1763" s="4"/>
    </row>
    <row r="1764" spans="1:13" s="5" customFormat="1" ht="18.75" customHeight="1" x14ac:dyDescent="0.25">
      <c r="A1764" s="1"/>
      <c r="B1764" s="1"/>
      <c r="C1764" s="174"/>
      <c r="F1764" s="1"/>
      <c r="G1764" s="4"/>
      <c r="H1764" s="1"/>
      <c r="I1764" s="4"/>
      <c r="J1764" s="4"/>
      <c r="K1764" s="4"/>
      <c r="L1764" s="4"/>
      <c r="M1764" s="4"/>
    </row>
    <row r="1765" spans="1:13" s="5" customFormat="1" ht="18.75" customHeight="1" x14ac:dyDescent="0.25">
      <c r="A1765" s="1"/>
      <c r="B1765" s="1"/>
      <c r="C1765" s="174"/>
      <c r="F1765" s="1"/>
      <c r="G1765" s="4"/>
      <c r="H1765" s="1"/>
      <c r="I1765" s="4"/>
      <c r="J1765" s="4"/>
      <c r="K1765" s="4"/>
      <c r="L1765" s="4"/>
      <c r="M1765" s="4"/>
    </row>
    <row r="1766" spans="1:13" s="5" customFormat="1" ht="18.75" customHeight="1" x14ac:dyDescent="0.25">
      <c r="A1766" s="1"/>
      <c r="B1766" s="1"/>
      <c r="C1766" s="174"/>
      <c r="F1766" s="1"/>
      <c r="G1766" s="4"/>
      <c r="H1766" s="1"/>
      <c r="I1766" s="4"/>
      <c r="J1766" s="4"/>
      <c r="K1766" s="4"/>
      <c r="L1766" s="4"/>
      <c r="M1766" s="4"/>
    </row>
    <row r="1767" spans="1:13" s="5" customFormat="1" ht="18.75" customHeight="1" x14ac:dyDescent="0.25">
      <c r="A1767" s="1"/>
      <c r="B1767" s="1"/>
      <c r="C1767" s="174"/>
      <c r="F1767" s="1"/>
      <c r="G1767" s="4"/>
      <c r="H1767" s="1"/>
      <c r="I1767" s="4"/>
      <c r="J1767" s="4"/>
      <c r="K1767" s="4"/>
      <c r="L1767" s="4"/>
      <c r="M1767" s="4"/>
    </row>
    <row r="1768" spans="1:13" s="5" customFormat="1" ht="18.75" customHeight="1" x14ac:dyDescent="0.25">
      <c r="A1768" s="1"/>
      <c r="B1768" s="1"/>
      <c r="C1768" s="174"/>
      <c r="F1768" s="1"/>
      <c r="G1768" s="4"/>
      <c r="H1768" s="1"/>
      <c r="I1768" s="4"/>
      <c r="J1768" s="4"/>
      <c r="K1768" s="4"/>
      <c r="L1768" s="4"/>
      <c r="M1768" s="4"/>
    </row>
    <row r="1769" spans="1:13" s="5" customFormat="1" ht="18.75" customHeight="1" x14ac:dyDescent="0.25">
      <c r="A1769" s="1"/>
      <c r="B1769" s="1"/>
      <c r="C1769" s="174"/>
      <c r="F1769" s="1"/>
      <c r="G1769" s="4"/>
      <c r="H1769" s="1"/>
      <c r="I1769" s="4"/>
      <c r="J1769" s="4"/>
      <c r="K1769" s="4"/>
      <c r="L1769" s="4"/>
      <c r="M1769" s="4"/>
    </row>
    <row r="1770" spans="1:13" s="5" customFormat="1" ht="18.75" customHeight="1" x14ac:dyDescent="0.25">
      <c r="A1770" s="1"/>
      <c r="B1770" s="1"/>
      <c r="C1770" s="174"/>
      <c r="F1770" s="1"/>
      <c r="G1770" s="4"/>
      <c r="H1770" s="1"/>
      <c r="I1770" s="4"/>
      <c r="J1770" s="4"/>
      <c r="K1770" s="4"/>
      <c r="L1770" s="4"/>
      <c r="M1770" s="4"/>
    </row>
    <row r="1771" spans="1:13" s="5" customFormat="1" ht="18.75" customHeight="1" x14ac:dyDescent="0.25">
      <c r="A1771" s="1"/>
      <c r="B1771" s="1"/>
      <c r="C1771" s="174"/>
      <c r="F1771" s="1"/>
      <c r="G1771" s="4"/>
      <c r="H1771" s="1"/>
      <c r="I1771" s="4"/>
      <c r="J1771" s="4"/>
      <c r="K1771" s="4"/>
      <c r="L1771" s="4"/>
      <c r="M1771" s="4"/>
    </row>
    <row r="1772" spans="1:13" s="5" customFormat="1" ht="18.75" customHeight="1" x14ac:dyDescent="0.25">
      <c r="A1772" s="1"/>
      <c r="B1772" s="1"/>
      <c r="C1772" s="174"/>
      <c r="F1772" s="1"/>
      <c r="G1772" s="4"/>
      <c r="H1772" s="1"/>
      <c r="I1772" s="4"/>
      <c r="J1772" s="4"/>
      <c r="K1772" s="4"/>
      <c r="L1772" s="4"/>
      <c r="M1772" s="4"/>
    </row>
    <row r="1773" spans="1:13" s="5" customFormat="1" ht="18.75" customHeight="1" x14ac:dyDescent="0.25">
      <c r="A1773" s="1"/>
      <c r="B1773" s="1"/>
      <c r="C1773" s="174"/>
      <c r="F1773" s="1"/>
      <c r="G1773" s="4"/>
      <c r="H1773" s="1"/>
      <c r="I1773" s="4"/>
      <c r="J1773" s="4"/>
      <c r="K1773" s="4"/>
      <c r="L1773" s="4"/>
      <c r="M1773" s="4"/>
    </row>
    <row r="1774" spans="1:13" s="5" customFormat="1" ht="18.75" customHeight="1" x14ac:dyDescent="0.25">
      <c r="A1774" s="1"/>
      <c r="B1774" s="1"/>
      <c r="C1774" s="174"/>
      <c r="F1774" s="1"/>
      <c r="G1774" s="4"/>
      <c r="H1774" s="1"/>
      <c r="I1774" s="4"/>
      <c r="J1774" s="4"/>
      <c r="K1774" s="4"/>
      <c r="L1774" s="4"/>
      <c r="M1774" s="4"/>
    </row>
    <row r="1775" spans="1:13" s="5" customFormat="1" ht="18.75" customHeight="1" x14ac:dyDescent="0.25">
      <c r="A1775" s="1"/>
      <c r="B1775" s="1"/>
      <c r="C1775" s="174"/>
      <c r="F1775" s="1"/>
      <c r="G1775" s="4"/>
      <c r="H1775" s="1"/>
      <c r="I1775" s="4"/>
      <c r="J1775" s="4"/>
      <c r="K1775" s="4"/>
      <c r="L1775" s="4"/>
      <c r="M1775" s="4"/>
    </row>
    <row r="1776" spans="1:13" s="5" customFormat="1" ht="18.75" customHeight="1" x14ac:dyDescent="0.25">
      <c r="A1776" s="1"/>
      <c r="B1776" s="1"/>
      <c r="C1776" s="174"/>
      <c r="F1776" s="1"/>
      <c r="G1776" s="4"/>
      <c r="H1776" s="1"/>
      <c r="I1776" s="4"/>
      <c r="J1776" s="4"/>
      <c r="K1776" s="4"/>
      <c r="L1776" s="4"/>
      <c r="M1776" s="4"/>
    </row>
    <row r="1777" spans="1:13" s="5" customFormat="1" ht="18.75" customHeight="1" x14ac:dyDescent="0.25">
      <c r="A1777" s="1"/>
      <c r="B1777" s="1"/>
      <c r="C1777" s="174"/>
      <c r="F1777" s="1"/>
      <c r="G1777" s="4"/>
      <c r="H1777" s="1"/>
      <c r="I1777" s="4"/>
      <c r="J1777" s="4"/>
      <c r="K1777" s="4"/>
      <c r="L1777" s="4"/>
      <c r="M1777" s="4"/>
    </row>
    <row r="1778" spans="1:13" s="5" customFormat="1" ht="18.75" customHeight="1" x14ac:dyDescent="0.25">
      <c r="A1778" s="1"/>
      <c r="B1778" s="1"/>
      <c r="C1778" s="174"/>
      <c r="F1778" s="1"/>
      <c r="G1778" s="4"/>
      <c r="H1778" s="1"/>
      <c r="I1778" s="4"/>
      <c r="J1778" s="4"/>
      <c r="K1778" s="4"/>
      <c r="L1778" s="4"/>
      <c r="M1778" s="4"/>
    </row>
    <row r="1779" spans="1:13" s="5" customFormat="1" ht="18.75" customHeight="1" x14ac:dyDescent="0.25">
      <c r="A1779" s="1"/>
      <c r="B1779" s="1"/>
      <c r="C1779" s="174"/>
      <c r="F1779" s="1"/>
      <c r="G1779" s="4"/>
      <c r="H1779" s="1"/>
      <c r="I1779" s="4"/>
      <c r="J1779" s="4"/>
      <c r="K1779" s="4"/>
      <c r="L1779" s="4"/>
      <c r="M1779" s="4"/>
    </row>
    <row r="1780" spans="1:13" s="5" customFormat="1" ht="18.75" customHeight="1" x14ac:dyDescent="0.25">
      <c r="A1780" s="1"/>
      <c r="B1780" s="1"/>
      <c r="C1780" s="174"/>
      <c r="F1780" s="1"/>
      <c r="G1780" s="4"/>
      <c r="H1780" s="1"/>
      <c r="I1780" s="4"/>
      <c r="J1780" s="4"/>
      <c r="K1780" s="4"/>
      <c r="L1780" s="4"/>
      <c r="M1780" s="4"/>
    </row>
    <row r="1781" spans="1:13" s="5" customFormat="1" ht="18.75" customHeight="1" x14ac:dyDescent="0.25">
      <c r="A1781" s="1"/>
      <c r="B1781" s="1"/>
      <c r="C1781" s="174"/>
      <c r="F1781" s="1"/>
      <c r="G1781" s="4"/>
      <c r="H1781" s="1"/>
      <c r="I1781" s="4"/>
      <c r="J1781" s="4"/>
      <c r="K1781" s="4"/>
      <c r="L1781" s="4"/>
      <c r="M1781" s="4"/>
    </row>
    <row r="1782" spans="1:13" s="5" customFormat="1" ht="18.75" customHeight="1" x14ac:dyDescent="0.25">
      <c r="A1782" s="1"/>
      <c r="B1782" s="1"/>
      <c r="C1782" s="174"/>
      <c r="F1782" s="1"/>
      <c r="G1782" s="4"/>
      <c r="H1782" s="1"/>
      <c r="I1782" s="4"/>
      <c r="J1782" s="4"/>
      <c r="K1782" s="4"/>
      <c r="L1782" s="4"/>
      <c r="M1782" s="4"/>
    </row>
    <row r="1783" spans="1:13" s="5" customFormat="1" ht="18.75" customHeight="1" x14ac:dyDescent="0.25">
      <c r="A1783" s="1"/>
      <c r="B1783" s="1"/>
      <c r="C1783" s="174"/>
      <c r="F1783" s="1"/>
      <c r="G1783" s="4"/>
      <c r="H1783" s="1"/>
      <c r="I1783" s="4"/>
      <c r="J1783" s="4"/>
      <c r="K1783" s="4"/>
      <c r="L1783" s="4"/>
      <c r="M1783" s="4"/>
    </row>
    <row r="1784" spans="1:13" s="5" customFormat="1" ht="18.75" customHeight="1" x14ac:dyDescent="0.25">
      <c r="A1784" s="1"/>
      <c r="B1784" s="1"/>
      <c r="C1784" s="174"/>
      <c r="F1784" s="1"/>
      <c r="G1784" s="4"/>
      <c r="H1784" s="1"/>
      <c r="I1784" s="4"/>
      <c r="J1784" s="4"/>
      <c r="K1784" s="4"/>
      <c r="L1784" s="4"/>
      <c r="M1784" s="4"/>
    </row>
    <row r="1785" spans="1:13" s="5" customFormat="1" ht="18.75" customHeight="1" x14ac:dyDescent="0.25">
      <c r="A1785" s="1"/>
      <c r="B1785" s="1"/>
      <c r="C1785" s="174"/>
      <c r="F1785" s="1"/>
      <c r="G1785" s="4"/>
      <c r="H1785" s="1"/>
      <c r="I1785" s="4"/>
      <c r="J1785" s="4"/>
      <c r="K1785" s="4"/>
      <c r="L1785" s="4"/>
      <c r="M1785" s="4"/>
    </row>
    <row r="1786" spans="1:13" s="5" customFormat="1" ht="18.75" customHeight="1" x14ac:dyDescent="0.25">
      <c r="A1786" s="1"/>
      <c r="B1786" s="1"/>
      <c r="C1786" s="174"/>
      <c r="F1786" s="1"/>
      <c r="G1786" s="4"/>
      <c r="H1786" s="1"/>
      <c r="I1786" s="4"/>
      <c r="J1786" s="4"/>
      <c r="K1786" s="4"/>
      <c r="L1786" s="4"/>
      <c r="M1786" s="4"/>
    </row>
    <row r="1787" spans="1:13" s="5" customFormat="1" ht="18.75" customHeight="1" x14ac:dyDescent="0.25">
      <c r="A1787" s="1"/>
      <c r="B1787" s="1"/>
      <c r="C1787" s="174"/>
      <c r="F1787" s="1"/>
      <c r="G1787" s="4"/>
      <c r="H1787" s="1"/>
      <c r="I1787" s="4"/>
      <c r="J1787" s="4"/>
      <c r="K1787" s="4"/>
      <c r="L1787" s="4"/>
      <c r="M1787" s="4"/>
    </row>
    <row r="1788" spans="1:13" s="5" customFormat="1" ht="18.75" customHeight="1" x14ac:dyDescent="0.25">
      <c r="A1788" s="1"/>
      <c r="B1788" s="1"/>
      <c r="C1788" s="174"/>
      <c r="F1788" s="1"/>
      <c r="G1788" s="4"/>
      <c r="H1788" s="1"/>
      <c r="I1788" s="4"/>
      <c r="J1788" s="4"/>
      <c r="K1788" s="4"/>
      <c r="L1788" s="4"/>
      <c r="M1788" s="4"/>
    </row>
    <row r="1789" spans="1:13" s="5" customFormat="1" ht="18.75" customHeight="1" x14ac:dyDescent="0.25">
      <c r="A1789" s="1"/>
      <c r="B1789" s="1"/>
      <c r="C1789" s="174"/>
      <c r="F1789" s="1"/>
      <c r="G1789" s="4"/>
      <c r="H1789" s="1"/>
      <c r="I1789" s="4"/>
      <c r="J1789" s="4"/>
      <c r="K1789" s="4"/>
      <c r="L1789" s="4"/>
      <c r="M1789" s="4"/>
    </row>
    <row r="1790" spans="1:13" s="5" customFormat="1" ht="18.75" customHeight="1" x14ac:dyDescent="0.25">
      <c r="A1790" s="1"/>
      <c r="B1790" s="1"/>
      <c r="C1790" s="174"/>
      <c r="F1790" s="1"/>
      <c r="G1790" s="4"/>
      <c r="H1790" s="1"/>
      <c r="I1790" s="4"/>
      <c r="J1790" s="4"/>
      <c r="K1790" s="4"/>
      <c r="L1790" s="4"/>
      <c r="M1790" s="4"/>
    </row>
    <row r="1791" spans="1:13" s="5" customFormat="1" ht="18.75" customHeight="1" x14ac:dyDescent="0.25">
      <c r="A1791" s="1"/>
      <c r="B1791" s="1"/>
      <c r="C1791" s="174"/>
      <c r="F1791" s="1"/>
      <c r="G1791" s="4"/>
      <c r="H1791" s="1"/>
      <c r="I1791" s="4"/>
      <c r="J1791" s="4"/>
      <c r="K1791" s="4"/>
      <c r="L1791" s="4"/>
      <c r="M1791" s="4"/>
    </row>
    <row r="1792" spans="1:13" s="5" customFormat="1" ht="18.75" customHeight="1" x14ac:dyDescent="0.25">
      <c r="A1792" s="1"/>
      <c r="B1792" s="1"/>
      <c r="C1792" s="174"/>
      <c r="F1792" s="1"/>
      <c r="G1792" s="4"/>
      <c r="H1792" s="1"/>
      <c r="I1792" s="4"/>
      <c r="J1792" s="4"/>
      <c r="K1792" s="4"/>
      <c r="L1792" s="4"/>
      <c r="M1792" s="4"/>
    </row>
    <row r="1793" spans="1:13" s="5" customFormat="1" ht="18.75" customHeight="1" x14ac:dyDescent="0.25">
      <c r="A1793" s="1"/>
      <c r="B1793" s="1"/>
      <c r="C1793" s="174"/>
      <c r="F1793" s="1"/>
      <c r="G1793" s="4"/>
      <c r="H1793" s="1"/>
      <c r="I1793" s="4"/>
      <c r="J1793" s="4"/>
      <c r="K1793" s="4"/>
      <c r="L1793" s="4"/>
      <c r="M1793" s="4"/>
    </row>
    <row r="1794" spans="1:13" s="5" customFormat="1" ht="18.75" customHeight="1" x14ac:dyDescent="0.25">
      <c r="A1794" s="1"/>
      <c r="B1794" s="1"/>
      <c r="C1794" s="174"/>
      <c r="F1794" s="1"/>
      <c r="G1794" s="4"/>
      <c r="H1794" s="1"/>
      <c r="I1794" s="4"/>
      <c r="J1794" s="4"/>
      <c r="K1794" s="4"/>
      <c r="L1794" s="4"/>
      <c r="M1794" s="4"/>
    </row>
    <row r="1795" spans="1:13" s="5" customFormat="1" ht="18.75" customHeight="1" x14ac:dyDescent="0.25">
      <c r="A1795" s="1"/>
      <c r="B1795" s="1"/>
      <c r="C1795" s="174"/>
      <c r="F1795" s="1"/>
      <c r="G1795" s="4"/>
      <c r="H1795" s="1"/>
      <c r="I1795" s="4"/>
      <c r="J1795" s="4"/>
      <c r="K1795" s="4"/>
      <c r="L1795" s="4"/>
      <c r="M1795" s="4"/>
    </row>
    <row r="1796" spans="1:13" s="5" customFormat="1" ht="18.75" customHeight="1" x14ac:dyDescent="0.25">
      <c r="A1796" s="1"/>
      <c r="B1796" s="1"/>
      <c r="C1796" s="174"/>
      <c r="F1796" s="1"/>
      <c r="G1796" s="4"/>
      <c r="H1796" s="1"/>
      <c r="I1796" s="4"/>
      <c r="J1796" s="4"/>
      <c r="K1796" s="4"/>
      <c r="L1796" s="4"/>
      <c r="M1796" s="4"/>
    </row>
    <row r="1797" spans="1:13" s="5" customFormat="1" ht="18.75" customHeight="1" x14ac:dyDescent="0.25">
      <c r="A1797" s="1"/>
      <c r="B1797" s="1"/>
      <c r="C1797" s="174"/>
      <c r="F1797" s="1"/>
      <c r="G1797" s="4"/>
      <c r="H1797" s="1"/>
      <c r="I1797" s="4"/>
      <c r="J1797" s="4"/>
      <c r="K1797" s="4"/>
      <c r="L1797" s="4"/>
      <c r="M1797" s="4"/>
    </row>
    <row r="1798" spans="1:13" s="5" customFormat="1" ht="18.75" customHeight="1" x14ac:dyDescent="0.25">
      <c r="A1798" s="1"/>
      <c r="B1798" s="1"/>
      <c r="C1798" s="174"/>
      <c r="F1798" s="1"/>
      <c r="G1798" s="4"/>
      <c r="H1798" s="1"/>
      <c r="I1798" s="4"/>
      <c r="J1798" s="4"/>
      <c r="K1798" s="4"/>
      <c r="L1798" s="4"/>
      <c r="M1798" s="4"/>
    </row>
    <row r="1799" spans="1:13" s="5" customFormat="1" ht="18.75" customHeight="1" x14ac:dyDescent="0.25">
      <c r="A1799" s="1"/>
      <c r="B1799" s="1"/>
      <c r="C1799" s="174"/>
      <c r="F1799" s="1"/>
      <c r="G1799" s="4"/>
      <c r="H1799" s="1"/>
      <c r="I1799" s="4"/>
      <c r="J1799" s="4"/>
      <c r="K1799" s="4"/>
      <c r="L1799" s="4"/>
      <c r="M1799" s="4"/>
    </row>
    <row r="1800" spans="1:13" s="5" customFormat="1" ht="18.75" customHeight="1" x14ac:dyDescent="0.25">
      <c r="A1800" s="1"/>
      <c r="B1800" s="1"/>
      <c r="C1800" s="174"/>
      <c r="F1800" s="1"/>
      <c r="G1800" s="4"/>
      <c r="H1800" s="1"/>
      <c r="I1800" s="4"/>
      <c r="J1800" s="4"/>
      <c r="K1800" s="4"/>
      <c r="L1800" s="4"/>
      <c r="M1800" s="4"/>
    </row>
    <row r="1801" spans="1:13" s="5" customFormat="1" ht="18.75" customHeight="1" x14ac:dyDescent="0.25">
      <c r="A1801" s="1"/>
      <c r="B1801" s="1"/>
      <c r="C1801" s="174"/>
      <c r="F1801" s="1"/>
      <c r="G1801" s="4"/>
      <c r="H1801" s="1"/>
      <c r="I1801" s="4"/>
      <c r="J1801" s="4"/>
      <c r="K1801" s="4"/>
      <c r="L1801" s="4"/>
      <c r="M1801" s="4"/>
    </row>
    <row r="1802" spans="1:13" s="5" customFormat="1" ht="18.75" customHeight="1" x14ac:dyDescent="0.25">
      <c r="A1802" s="1"/>
      <c r="B1802" s="1"/>
      <c r="C1802" s="174"/>
      <c r="F1802" s="1"/>
      <c r="G1802" s="4"/>
      <c r="H1802" s="1"/>
      <c r="I1802" s="4"/>
      <c r="J1802" s="4"/>
      <c r="K1802" s="4"/>
      <c r="L1802" s="4"/>
      <c r="M1802" s="4"/>
    </row>
    <row r="1803" spans="1:13" s="5" customFormat="1" ht="18.75" customHeight="1" x14ac:dyDescent="0.25">
      <c r="A1803" s="1"/>
      <c r="B1803" s="1"/>
      <c r="C1803" s="174"/>
      <c r="F1803" s="1"/>
      <c r="G1803" s="4"/>
      <c r="H1803" s="1"/>
      <c r="I1803" s="4"/>
      <c r="J1803" s="4"/>
      <c r="K1803" s="4"/>
      <c r="L1803" s="4"/>
      <c r="M1803" s="4"/>
    </row>
    <row r="1804" spans="1:13" s="5" customFormat="1" ht="18.75" customHeight="1" x14ac:dyDescent="0.25">
      <c r="A1804" s="1"/>
      <c r="B1804" s="1"/>
      <c r="C1804" s="174"/>
      <c r="F1804" s="1"/>
      <c r="G1804" s="4"/>
      <c r="H1804" s="1"/>
      <c r="I1804" s="4"/>
      <c r="J1804" s="4"/>
      <c r="K1804" s="4"/>
      <c r="L1804" s="4"/>
      <c r="M1804" s="4"/>
    </row>
    <row r="1805" spans="1:13" s="5" customFormat="1" ht="18.75" customHeight="1" x14ac:dyDescent="0.25">
      <c r="A1805" s="1"/>
      <c r="B1805" s="1"/>
      <c r="C1805" s="174"/>
      <c r="F1805" s="1"/>
      <c r="G1805" s="4"/>
      <c r="H1805" s="1"/>
      <c r="I1805" s="4"/>
      <c r="J1805" s="4"/>
      <c r="K1805" s="4"/>
      <c r="L1805" s="4"/>
      <c r="M1805" s="4"/>
    </row>
    <row r="1806" spans="1:13" s="5" customFormat="1" ht="18.75" customHeight="1" x14ac:dyDescent="0.25">
      <c r="A1806" s="1"/>
      <c r="B1806" s="1"/>
      <c r="C1806" s="174"/>
      <c r="F1806" s="1"/>
      <c r="G1806" s="4"/>
      <c r="H1806" s="1"/>
      <c r="I1806" s="4"/>
      <c r="J1806" s="4"/>
      <c r="K1806" s="4"/>
      <c r="L1806" s="4"/>
      <c r="M1806" s="4"/>
    </row>
    <row r="1807" spans="1:13" s="5" customFormat="1" ht="18.75" customHeight="1" x14ac:dyDescent="0.25">
      <c r="A1807" s="1"/>
      <c r="B1807" s="1"/>
      <c r="C1807" s="174"/>
      <c r="F1807" s="1"/>
      <c r="G1807" s="4"/>
      <c r="H1807" s="1"/>
      <c r="I1807" s="4"/>
      <c r="J1807" s="4"/>
      <c r="K1807" s="4"/>
      <c r="L1807" s="4"/>
      <c r="M1807" s="4"/>
    </row>
    <row r="1808" spans="1:13" s="5" customFormat="1" ht="18.75" customHeight="1" x14ac:dyDescent="0.25">
      <c r="A1808" s="1"/>
      <c r="B1808" s="1"/>
      <c r="C1808" s="174"/>
      <c r="F1808" s="1"/>
      <c r="G1808" s="4"/>
      <c r="H1808" s="1"/>
      <c r="I1808" s="4"/>
      <c r="J1808" s="4"/>
      <c r="K1808" s="4"/>
      <c r="L1808" s="4"/>
      <c r="M1808" s="4"/>
    </row>
    <row r="1809" spans="1:13" s="5" customFormat="1" ht="18.75" customHeight="1" x14ac:dyDescent="0.25">
      <c r="A1809" s="1"/>
      <c r="B1809" s="1"/>
      <c r="C1809" s="174"/>
      <c r="F1809" s="1"/>
      <c r="G1809" s="4"/>
      <c r="H1809" s="1"/>
      <c r="I1809" s="4"/>
      <c r="J1809" s="4"/>
      <c r="K1809" s="4"/>
      <c r="L1809" s="4"/>
      <c r="M1809" s="4"/>
    </row>
    <row r="1810" spans="1:13" s="5" customFormat="1" ht="18.75" customHeight="1" x14ac:dyDescent="0.25">
      <c r="A1810" s="1"/>
      <c r="B1810" s="1"/>
      <c r="C1810" s="174"/>
      <c r="F1810" s="1"/>
      <c r="G1810" s="4"/>
      <c r="H1810" s="1"/>
      <c r="I1810" s="4"/>
      <c r="J1810" s="4"/>
      <c r="K1810" s="4"/>
      <c r="L1810" s="4"/>
      <c r="M1810" s="4"/>
    </row>
    <row r="1811" spans="1:13" s="5" customFormat="1" ht="18.75" customHeight="1" x14ac:dyDescent="0.25">
      <c r="A1811" s="1"/>
      <c r="B1811" s="1"/>
      <c r="C1811" s="174"/>
      <c r="F1811" s="1"/>
      <c r="G1811" s="4"/>
      <c r="H1811" s="1"/>
      <c r="I1811" s="4"/>
      <c r="J1811" s="4"/>
      <c r="K1811" s="4"/>
      <c r="L1811" s="4"/>
      <c r="M1811" s="4"/>
    </row>
    <row r="1812" spans="1:13" s="5" customFormat="1" ht="18.75" customHeight="1" x14ac:dyDescent="0.25">
      <c r="A1812" s="1"/>
      <c r="B1812" s="1"/>
      <c r="C1812" s="174"/>
      <c r="F1812" s="1"/>
      <c r="G1812" s="4"/>
      <c r="H1812" s="1"/>
      <c r="I1812" s="4"/>
      <c r="J1812" s="4"/>
      <c r="K1812" s="4"/>
      <c r="L1812" s="4"/>
      <c r="M1812" s="4"/>
    </row>
    <row r="1813" spans="1:13" s="5" customFormat="1" ht="18.75" customHeight="1" x14ac:dyDescent="0.25">
      <c r="A1813" s="1"/>
      <c r="B1813" s="1"/>
      <c r="C1813" s="174"/>
      <c r="F1813" s="1"/>
      <c r="G1813" s="4"/>
      <c r="H1813" s="1"/>
      <c r="I1813" s="4"/>
      <c r="J1813" s="4"/>
      <c r="K1813" s="4"/>
      <c r="L1813" s="4"/>
      <c r="M1813" s="4"/>
    </row>
    <row r="1814" spans="1:13" s="5" customFormat="1" ht="18.75" customHeight="1" x14ac:dyDescent="0.25">
      <c r="A1814" s="1"/>
      <c r="B1814" s="1"/>
      <c r="C1814" s="174"/>
      <c r="F1814" s="1"/>
      <c r="G1814" s="4"/>
      <c r="H1814" s="1"/>
      <c r="I1814" s="4"/>
      <c r="J1814" s="4"/>
      <c r="K1814" s="4"/>
      <c r="L1814" s="4"/>
      <c r="M1814" s="4"/>
    </row>
    <row r="1815" spans="1:13" s="5" customFormat="1" ht="18.75" customHeight="1" x14ac:dyDescent="0.25">
      <c r="A1815" s="1"/>
      <c r="B1815" s="1"/>
      <c r="C1815" s="174"/>
      <c r="F1815" s="1"/>
      <c r="G1815" s="4"/>
      <c r="H1815" s="1"/>
      <c r="I1815" s="4"/>
      <c r="J1815" s="4"/>
      <c r="K1815" s="4"/>
      <c r="L1815" s="4"/>
      <c r="M1815" s="4"/>
    </row>
    <row r="1816" spans="1:13" s="5" customFormat="1" ht="18.75" customHeight="1" x14ac:dyDescent="0.25">
      <c r="A1816" s="1"/>
      <c r="B1816" s="1"/>
      <c r="C1816" s="174"/>
      <c r="F1816" s="1"/>
      <c r="G1816" s="4"/>
      <c r="H1816" s="1"/>
      <c r="I1816" s="4"/>
      <c r="J1816" s="4"/>
      <c r="K1816" s="4"/>
      <c r="L1816" s="4"/>
      <c r="M1816" s="4"/>
    </row>
    <row r="1817" spans="1:13" s="5" customFormat="1" ht="18.75" customHeight="1" x14ac:dyDescent="0.25">
      <c r="A1817" s="1"/>
      <c r="B1817" s="1"/>
      <c r="C1817" s="174"/>
      <c r="F1817" s="1"/>
      <c r="G1817" s="4"/>
      <c r="H1817" s="1"/>
      <c r="I1817" s="4"/>
      <c r="J1817" s="4"/>
      <c r="K1817" s="4"/>
      <c r="L1817" s="4"/>
      <c r="M1817" s="4"/>
    </row>
    <row r="1818" spans="1:13" s="5" customFormat="1" ht="18.75" customHeight="1" x14ac:dyDescent="0.25">
      <c r="A1818" s="1"/>
      <c r="B1818" s="1"/>
      <c r="C1818" s="174"/>
      <c r="F1818" s="1"/>
      <c r="G1818" s="4"/>
      <c r="H1818" s="1"/>
      <c r="I1818" s="4"/>
      <c r="J1818" s="4"/>
      <c r="K1818" s="4"/>
      <c r="L1818" s="4"/>
      <c r="M1818" s="4"/>
    </row>
    <row r="1819" spans="1:13" s="5" customFormat="1" ht="18.75" customHeight="1" x14ac:dyDescent="0.25">
      <c r="A1819" s="1"/>
      <c r="B1819" s="1"/>
      <c r="C1819" s="174"/>
      <c r="F1819" s="1"/>
      <c r="G1819" s="4"/>
      <c r="H1819" s="1"/>
      <c r="I1819" s="4"/>
      <c r="J1819" s="4"/>
      <c r="K1819" s="4"/>
      <c r="L1819" s="4"/>
      <c r="M1819" s="4"/>
    </row>
    <row r="1820" spans="1:13" s="5" customFormat="1" ht="18.75" customHeight="1" x14ac:dyDescent="0.25">
      <c r="A1820" s="1"/>
      <c r="B1820" s="1"/>
      <c r="C1820" s="174"/>
      <c r="F1820" s="1"/>
      <c r="G1820" s="4"/>
      <c r="H1820" s="1"/>
      <c r="I1820" s="4"/>
      <c r="J1820" s="4"/>
      <c r="K1820" s="4"/>
      <c r="L1820" s="4"/>
      <c r="M1820" s="4"/>
    </row>
    <row r="1821" spans="1:13" s="5" customFormat="1" ht="18.75" customHeight="1" x14ac:dyDescent="0.25">
      <c r="A1821" s="1"/>
      <c r="B1821" s="1"/>
      <c r="C1821" s="174"/>
      <c r="F1821" s="1"/>
      <c r="G1821" s="4"/>
      <c r="H1821" s="1"/>
      <c r="I1821" s="4"/>
      <c r="J1821" s="4"/>
      <c r="K1821" s="4"/>
      <c r="L1821" s="4"/>
      <c r="M1821" s="4"/>
    </row>
    <row r="1822" spans="1:13" s="5" customFormat="1" ht="18.75" customHeight="1" x14ac:dyDescent="0.25">
      <c r="A1822" s="1"/>
      <c r="B1822" s="1"/>
      <c r="C1822" s="174"/>
      <c r="F1822" s="1"/>
      <c r="G1822" s="4"/>
      <c r="H1822" s="1"/>
      <c r="I1822" s="4"/>
      <c r="J1822" s="4"/>
      <c r="K1822" s="4"/>
      <c r="L1822" s="4"/>
      <c r="M1822" s="4"/>
    </row>
    <row r="1823" spans="1:13" s="5" customFormat="1" ht="18.75" customHeight="1" x14ac:dyDescent="0.25">
      <c r="A1823" s="1"/>
      <c r="B1823" s="1"/>
      <c r="C1823" s="174"/>
      <c r="F1823" s="1"/>
      <c r="G1823" s="4"/>
      <c r="H1823" s="1"/>
      <c r="I1823" s="4"/>
      <c r="J1823" s="4"/>
      <c r="K1823" s="4"/>
      <c r="L1823" s="4"/>
      <c r="M1823" s="4"/>
    </row>
    <row r="1824" spans="1:13" s="5" customFormat="1" ht="18.75" customHeight="1" x14ac:dyDescent="0.25">
      <c r="A1824" s="1"/>
      <c r="B1824" s="1"/>
      <c r="C1824" s="174"/>
      <c r="F1824" s="1"/>
      <c r="G1824" s="4"/>
      <c r="H1824" s="1"/>
      <c r="I1824" s="4"/>
      <c r="J1824" s="4"/>
      <c r="K1824" s="4"/>
      <c r="L1824" s="4"/>
      <c r="M1824" s="4"/>
    </row>
    <row r="1825" spans="1:13" s="5" customFormat="1" ht="18.75" customHeight="1" x14ac:dyDescent="0.25">
      <c r="A1825" s="1"/>
      <c r="B1825" s="1"/>
      <c r="C1825" s="174"/>
      <c r="F1825" s="1"/>
      <c r="G1825" s="4"/>
      <c r="H1825" s="1"/>
      <c r="I1825" s="4"/>
      <c r="J1825" s="4"/>
      <c r="K1825" s="4"/>
      <c r="L1825" s="4"/>
      <c r="M1825" s="4"/>
    </row>
    <row r="1826" spans="1:13" s="5" customFormat="1" ht="18.75" customHeight="1" x14ac:dyDescent="0.25">
      <c r="A1826" s="1"/>
      <c r="B1826" s="1"/>
      <c r="C1826" s="174"/>
      <c r="F1826" s="1"/>
      <c r="G1826" s="4"/>
      <c r="H1826" s="1"/>
      <c r="I1826" s="4"/>
      <c r="J1826" s="4"/>
      <c r="K1826" s="4"/>
      <c r="L1826" s="4"/>
      <c r="M1826" s="4"/>
    </row>
    <row r="1827" spans="1:13" s="5" customFormat="1" ht="18.75" customHeight="1" x14ac:dyDescent="0.25">
      <c r="A1827" s="1"/>
      <c r="B1827" s="1"/>
      <c r="C1827" s="174"/>
      <c r="F1827" s="1"/>
      <c r="G1827" s="4"/>
      <c r="H1827" s="1"/>
      <c r="I1827" s="4"/>
      <c r="J1827" s="4"/>
      <c r="K1827" s="4"/>
      <c r="L1827" s="4"/>
      <c r="M1827" s="4"/>
    </row>
    <row r="1828" spans="1:13" s="5" customFormat="1" ht="18.75" customHeight="1" x14ac:dyDescent="0.25">
      <c r="A1828" s="1"/>
      <c r="B1828" s="1"/>
      <c r="C1828" s="174"/>
      <c r="F1828" s="1"/>
      <c r="G1828" s="4"/>
      <c r="H1828" s="1"/>
      <c r="I1828" s="4"/>
      <c r="J1828" s="4"/>
      <c r="K1828" s="4"/>
      <c r="L1828" s="4"/>
      <c r="M1828" s="4"/>
    </row>
    <row r="1829" spans="1:13" s="5" customFormat="1" ht="18.75" customHeight="1" x14ac:dyDescent="0.25">
      <c r="A1829" s="1"/>
      <c r="B1829" s="1"/>
      <c r="C1829" s="174"/>
      <c r="F1829" s="1"/>
      <c r="G1829" s="4"/>
      <c r="H1829" s="1"/>
      <c r="I1829" s="4"/>
      <c r="J1829" s="4"/>
      <c r="K1829" s="4"/>
      <c r="L1829" s="4"/>
      <c r="M1829" s="4"/>
    </row>
    <row r="1830" spans="1:13" s="5" customFormat="1" ht="18.75" customHeight="1" x14ac:dyDescent="0.25">
      <c r="A1830" s="1"/>
      <c r="B1830" s="1"/>
      <c r="C1830" s="174"/>
      <c r="F1830" s="1"/>
      <c r="G1830" s="4"/>
      <c r="H1830" s="1"/>
      <c r="I1830" s="4"/>
      <c r="J1830" s="4"/>
      <c r="K1830" s="4"/>
      <c r="L1830" s="4"/>
      <c r="M1830" s="4"/>
    </row>
    <row r="1831" spans="1:13" s="5" customFormat="1" ht="18.75" customHeight="1" x14ac:dyDescent="0.25">
      <c r="A1831" s="1"/>
      <c r="B1831" s="1"/>
      <c r="C1831" s="174"/>
      <c r="F1831" s="1"/>
      <c r="G1831" s="4"/>
      <c r="H1831" s="1"/>
      <c r="I1831" s="4"/>
      <c r="J1831" s="4"/>
      <c r="K1831" s="4"/>
      <c r="L1831" s="4"/>
      <c r="M1831" s="4"/>
    </row>
    <row r="1832" spans="1:13" s="5" customFormat="1" ht="18.75" customHeight="1" x14ac:dyDescent="0.25">
      <c r="A1832" s="1"/>
      <c r="B1832" s="1"/>
      <c r="C1832" s="174"/>
      <c r="F1832" s="1"/>
      <c r="G1832" s="4"/>
      <c r="H1832" s="1"/>
      <c r="I1832" s="4"/>
      <c r="J1832" s="4"/>
      <c r="K1832" s="4"/>
      <c r="L1832" s="4"/>
      <c r="M1832" s="4"/>
    </row>
    <row r="1833" spans="1:13" s="5" customFormat="1" ht="18.75" customHeight="1" x14ac:dyDescent="0.25">
      <c r="A1833" s="1"/>
      <c r="B1833" s="1"/>
      <c r="C1833" s="174"/>
      <c r="F1833" s="1"/>
      <c r="G1833" s="4"/>
      <c r="H1833" s="1"/>
      <c r="I1833" s="4"/>
      <c r="J1833" s="4"/>
      <c r="K1833" s="4"/>
      <c r="L1833" s="4"/>
      <c r="M1833" s="4"/>
    </row>
    <row r="1834" spans="1:13" s="5" customFormat="1" ht="18.75" customHeight="1" x14ac:dyDescent="0.25">
      <c r="A1834" s="1"/>
      <c r="B1834" s="1"/>
      <c r="C1834" s="174"/>
      <c r="F1834" s="1"/>
      <c r="G1834" s="4"/>
      <c r="H1834" s="1"/>
      <c r="I1834" s="4"/>
      <c r="J1834" s="4"/>
      <c r="K1834" s="4"/>
      <c r="L1834" s="4"/>
      <c r="M1834" s="4"/>
    </row>
    <row r="1835" spans="1:13" s="5" customFormat="1" ht="18.75" customHeight="1" x14ac:dyDescent="0.25">
      <c r="A1835" s="1"/>
      <c r="B1835" s="1"/>
      <c r="C1835" s="174"/>
      <c r="F1835" s="1"/>
      <c r="G1835" s="4"/>
      <c r="H1835" s="1"/>
      <c r="I1835" s="4"/>
      <c r="J1835" s="4"/>
      <c r="K1835" s="4"/>
      <c r="L1835" s="4"/>
      <c r="M1835" s="4"/>
    </row>
    <row r="1836" spans="1:13" s="5" customFormat="1" ht="18.75" customHeight="1" x14ac:dyDescent="0.25">
      <c r="A1836" s="1"/>
      <c r="B1836" s="1"/>
      <c r="C1836" s="174"/>
      <c r="F1836" s="1"/>
      <c r="G1836" s="4"/>
      <c r="H1836" s="1"/>
      <c r="I1836" s="4"/>
      <c r="J1836" s="4"/>
      <c r="K1836" s="4"/>
      <c r="L1836" s="4"/>
      <c r="M1836" s="4"/>
    </row>
    <row r="1837" spans="1:13" s="5" customFormat="1" ht="18.75" customHeight="1" x14ac:dyDescent="0.25">
      <c r="A1837" s="1"/>
      <c r="B1837" s="1"/>
      <c r="C1837" s="174"/>
      <c r="F1837" s="1"/>
      <c r="G1837" s="4"/>
      <c r="H1837" s="1"/>
      <c r="I1837" s="4"/>
      <c r="J1837" s="4"/>
      <c r="K1837" s="4"/>
      <c r="L1837" s="4"/>
      <c r="M1837" s="4"/>
    </row>
    <row r="1838" spans="1:13" s="5" customFormat="1" ht="18.75" customHeight="1" x14ac:dyDescent="0.25">
      <c r="A1838" s="1"/>
      <c r="B1838" s="1"/>
      <c r="C1838" s="174"/>
      <c r="F1838" s="1"/>
      <c r="G1838" s="4"/>
      <c r="H1838" s="1"/>
      <c r="I1838" s="4"/>
      <c r="J1838" s="4"/>
      <c r="K1838" s="4"/>
      <c r="L1838" s="4"/>
      <c r="M1838" s="4"/>
    </row>
    <row r="1839" spans="1:13" s="5" customFormat="1" ht="18.75" customHeight="1" x14ac:dyDescent="0.25">
      <c r="A1839" s="1"/>
      <c r="B1839" s="1"/>
      <c r="C1839" s="174"/>
      <c r="F1839" s="1"/>
      <c r="G1839" s="4"/>
      <c r="H1839" s="1"/>
      <c r="I1839" s="4"/>
      <c r="J1839" s="4"/>
      <c r="K1839" s="4"/>
      <c r="L1839" s="4"/>
      <c r="M1839" s="4"/>
    </row>
    <row r="1840" spans="1:13" s="5" customFormat="1" ht="18.75" customHeight="1" x14ac:dyDescent="0.25">
      <c r="A1840" s="1"/>
      <c r="B1840" s="1"/>
      <c r="C1840" s="174"/>
      <c r="F1840" s="1"/>
      <c r="G1840" s="4"/>
      <c r="H1840" s="1"/>
      <c r="I1840" s="4"/>
      <c r="J1840" s="4"/>
      <c r="K1840" s="4"/>
      <c r="L1840" s="4"/>
      <c r="M1840" s="4"/>
    </row>
    <row r="1841" spans="1:13" s="5" customFormat="1" ht="18.75" customHeight="1" x14ac:dyDescent="0.25">
      <c r="A1841" s="1"/>
      <c r="B1841" s="1"/>
      <c r="C1841" s="174"/>
      <c r="F1841" s="1"/>
      <c r="G1841" s="4"/>
      <c r="H1841" s="1"/>
      <c r="I1841" s="4"/>
      <c r="J1841" s="4"/>
      <c r="K1841" s="4"/>
      <c r="L1841" s="4"/>
      <c r="M1841" s="4"/>
    </row>
    <row r="1842" spans="1:13" s="5" customFormat="1" ht="18.75" customHeight="1" x14ac:dyDescent="0.25">
      <c r="A1842" s="1"/>
      <c r="B1842" s="1"/>
      <c r="C1842" s="174"/>
      <c r="F1842" s="1"/>
      <c r="G1842" s="4"/>
      <c r="H1842" s="1"/>
      <c r="I1842" s="4"/>
      <c r="J1842" s="4"/>
      <c r="K1842" s="4"/>
      <c r="L1842" s="4"/>
      <c r="M1842" s="4"/>
    </row>
    <row r="1843" spans="1:13" s="5" customFormat="1" ht="18.75" customHeight="1" x14ac:dyDescent="0.25">
      <c r="A1843" s="1"/>
      <c r="B1843" s="1"/>
      <c r="C1843" s="174"/>
      <c r="F1843" s="1"/>
      <c r="G1843" s="4"/>
      <c r="H1843" s="1"/>
      <c r="I1843" s="4"/>
      <c r="J1843" s="4"/>
      <c r="K1843" s="4"/>
      <c r="L1843" s="4"/>
      <c r="M1843" s="4"/>
    </row>
    <row r="1844" spans="1:13" s="5" customFormat="1" ht="18.75" customHeight="1" x14ac:dyDescent="0.25">
      <c r="A1844" s="1"/>
      <c r="B1844" s="1"/>
      <c r="C1844" s="174"/>
      <c r="F1844" s="1"/>
      <c r="G1844" s="4"/>
      <c r="H1844" s="1"/>
      <c r="I1844" s="4"/>
      <c r="J1844" s="4"/>
      <c r="K1844" s="4"/>
      <c r="L1844" s="4"/>
      <c r="M1844" s="4"/>
    </row>
    <row r="1845" spans="1:13" s="5" customFormat="1" ht="18.75" customHeight="1" x14ac:dyDescent="0.25">
      <c r="A1845" s="1"/>
      <c r="B1845" s="1"/>
      <c r="C1845" s="174"/>
      <c r="F1845" s="1"/>
      <c r="G1845" s="4"/>
      <c r="H1845" s="1"/>
      <c r="I1845" s="4"/>
      <c r="J1845" s="4"/>
      <c r="K1845" s="4"/>
      <c r="L1845" s="4"/>
      <c r="M1845" s="4"/>
    </row>
    <row r="1846" spans="1:13" s="5" customFormat="1" ht="18.75" customHeight="1" x14ac:dyDescent="0.25">
      <c r="A1846" s="1"/>
      <c r="B1846" s="1"/>
      <c r="C1846" s="174"/>
      <c r="F1846" s="1"/>
      <c r="G1846" s="4"/>
      <c r="H1846" s="1"/>
      <c r="I1846" s="4"/>
      <c r="J1846" s="4"/>
      <c r="K1846" s="4"/>
      <c r="L1846" s="4"/>
      <c r="M1846" s="4"/>
    </row>
    <row r="1847" spans="1:13" s="5" customFormat="1" ht="18.75" customHeight="1" x14ac:dyDescent="0.25">
      <c r="A1847" s="1"/>
      <c r="B1847" s="1"/>
      <c r="C1847" s="174"/>
      <c r="F1847" s="1"/>
      <c r="G1847" s="4"/>
      <c r="H1847" s="1"/>
      <c r="I1847" s="4"/>
      <c r="J1847" s="4"/>
      <c r="K1847" s="4"/>
      <c r="L1847" s="4"/>
      <c r="M1847" s="4"/>
    </row>
    <row r="1848" spans="1:13" s="5" customFormat="1" ht="18.75" customHeight="1" x14ac:dyDescent="0.25">
      <c r="A1848" s="1"/>
      <c r="B1848" s="1"/>
      <c r="C1848" s="174"/>
      <c r="F1848" s="1"/>
      <c r="G1848" s="4"/>
      <c r="H1848" s="1"/>
      <c r="I1848" s="4"/>
      <c r="J1848" s="4"/>
      <c r="K1848" s="4"/>
      <c r="L1848" s="4"/>
      <c r="M1848" s="4"/>
    </row>
    <row r="1849" spans="1:13" s="5" customFormat="1" ht="18.75" customHeight="1" x14ac:dyDescent="0.25">
      <c r="A1849" s="1"/>
      <c r="B1849" s="1"/>
      <c r="C1849" s="174"/>
      <c r="F1849" s="1"/>
      <c r="G1849" s="4"/>
      <c r="H1849" s="1"/>
      <c r="I1849" s="4"/>
      <c r="J1849" s="4"/>
      <c r="K1849" s="4"/>
      <c r="L1849" s="4"/>
      <c r="M1849" s="4"/>
    </row>
    <row r="1850" spans="1:13" s="5" customFormat="1" ht="18.75" customHeight="1" x14ac:dyDescent="0.25">
      <c r="A1850" s="1"/>
      <c r="B1850" s="1"/>
      <c r="C1850" s="174"/>
      <c r="F1850" s="1"/>
      <c r="G1850" s="4"/>
      <c r="H1850" s="1"/>
      <c r="I1850" s="4"/>
      <c r="J1850" s="4"/>
      <c r="K1850" s="4"/>
      <c r="L1850" s="4"/>
      <c r="M1850" s="4"/>
    </row>
    <row r="1851" spans="1:13" s="5" customFormat="1" ht="18.75" customHeight="1" x14ac:dyDescent="0.25">
      <c r="A1851" s="1"/>
      <c r="B1851" s="1"/>
      <c r="C1851" s="174"/>
      <c r="F1851" s="1"/>
      <c r="G1851" s="4"/>
      <c r="H1851" s="1"/>
      <c r="I1851" s="4"/>
      <c r="J1851" s="4"/>
      <c r="K1851" s="4"/>
      <c r="L1851" s="4"/>
      <c r="M1851" s="4"/>
    </row>
    <row r="1852" spans="1:13" s="5" customFormat="1" ht="18.75" customHeight="1" x14ac:dyDescent="0.25">
      <c r="A1852" s="1"/>
      <c r="B1852" s="1"/>
      <c r="C1852" s="174"/>
      <c r="F1852" s="1"/>
      <c r="G1852" s="4"/>
      <c r="H1852" s="1"/>
      <c r="I1852" s="4"/>
      <c r="J1852" s="4"/>
      <c r="K1852" s="4"/>
      <c r="L1852" s="4"/>
      <c r="M1852" s="4"/>
    </row>
    <row r="1853" spans="1:13" s="5" customFormat="1" ht="18.75" customHeight="1" x14ac:dyDescent="0.25">
      <c r="A1853" s="1"/>
      <c r="B1853" s="1"/>
      <c r="C1853" s="174"/>
      <c r="F1853" s="1"/>
      <c r="G1853" s="4"/>
      <c r="H1853" s="1"/>
      <c r="I1853" s="4"/>
      <c r="J1853" s="4"/>
      <c r="K1853" s="4"/>
      <c r="L1853" s="4"/>
      <c r="M1853" s="4"/>
    </row>
    <row r="1854" spans="1:13" s="5" customFormat="1" ht="18.75" customHeight="1" x14ac:dyDescent="0.25">
      <c r="A1854" s="1"/>
      <c r="B1854" s="1"/>
      <c r="C1854" s="174"/>
      <c r="F1854" s="1"/>
      <c r="G1854" s="4"/>
      <c r="H1854" s="1"/>
      <c r="I1854" s="4"/>
      <c r="J1854" s="4"/>
      <c r="K1854" s="4"/>
      <c r="L1854" s="4"/>
      <c r="M1854" s="4"/>
    </row>
    <row r="1855" spans="1:13" s="5" customFormat="1" ht="18.75" customHeight="1" x14ac:dyDescent="0.25">
      <c r="A1855" s="1"/>
      <c r="B1855" s="1"/>
      <c r="C1855" s="174"/>
      <c r="F1855" s="1"/>
      <c r="G1855" s="4"/>
      <c r="H1855" s="1"/>
      <c r="I1855" s="4"/>
      <c r="J1855" s="4"/>
      <c r="K1855" s="4"/>
      <c r="L1855" s="4"/>
      <c r="M1855" s="4"/>
    </row>
    <row r="1856" spans="1:13" s="5" customFormat="1" ht="18.75" customHeight="1" x14ac:dyDescent="0.25">
      <c r="A1856" s="1"/>
      <c r="B1856" s="1"/>
      <c r="C1856" s="174"/>
      <c r="F1856" s="1"/>
      <c r="G1856" s="4"/>
      <c r="H1856" s="1"/>
      <c r="I1856" s="4"/>
      <c r="J1856" s="4"/>
      <c r="K1856" s="4"/>
      <c r="L1856" s="4"/>
      <c r="M1856" s="4"/>
    </row>
    <row r="1857" spans="1:13" s="5" customFormat="1" ht="18.75" customHeight="1" x14ac:dyDescent="0.25">
      <c r="A1857" s="1"/>
      <c r="B1857" s="1"/>
      <c r="C1857" s="174"/>
      <c r="F1857" s="1"/>
      <c r="G1857" s="4"/>
      <c r="H1857" s="1"/>
      <c r="I1857" s="4"/>
      <c r="J1857" s="4"/>
      <c r="K1857" s="4"/>
      <c r="L1857" s="4"/>
      <c r="M1857" s="4"/>
    </row>
    <row r="1858" spans="1:13" s="5" customFormat="1" ht="18.75" customHeight="1" x14ac:dyDescent="0.25">
      <c r="A1858" s="1"/>
      <c r="B1858" s="1"/>
      <c r="C1858" s="174"/>
      <c r="F1858" s="1"/>
      <c r="G1858" s="4"/>
      <c r="H1858" s="1"/>
      <c r="I1858" s="4"/>
      <c r="J1858" s="4"/>
      <c r="K1858" s="4"/>
      <c r="L1858" s="4"/>
      <c r="M1858" s="4"/>
    </row>
    <row r="1859" spans="1:13" s="5" customFormat="1" ht="18.75" customHeight="1" x14ac:dyDescent="0.25">
      <c r="A1859" s="1"/>
      <c r="B1859" s="1"/>
      <c r="C1859" s="174"/>
      <c r="F1859" s="1"/>
      <c r="G1859" s="4"/>
      <c r="H1859" s="1"/>
      <c r="I1859" s="4"/>
      <c r="J1859" s="4"/>
      <c r="K1859" s="4"/>
      <c r="L1859" s="4"/>
      <c r="M1859" s="4"/>
    </row>
    <row r="1860" spans="1:13" s="5" customFormat="1" ht="18.75" customHeight="1" x14ac:dyDescent="0.25">
      <c r="A1860" s="1"/>
      <c r="B1860" s="1"/>
      <c r="C1860" s="174"/>
      <c r="F1860" s="1"/>
      <c r="G1860" s="4"/>
      <c r="H1860" s="1"/>
      <c r="I1860" s="4"/>
      <c r="J1860" s="4"/>
      <c r="K1860" s="4"/>
      <c r="L1860" s="4"/>
      <c r="M1860" s="4"/>
    </row>
    <row r="1861" spans="1:13" s="5" customFormat="1" ht="18.75" customHeight="1" x14ac:dyDescent="0.25">
      <c r="A1861" s="1"/>
      <c r="B1861" s="1"/>
      <c r="C1861" s="174"/>
      <c r="F1861" s="1"/>
      <c r="G1861" s="4"/>
      <c r="H1861" s="1"/>
      <c r="I1861" s="4"/>
      <c r="J1861" s="4"/>
      <c r="K1861" s="4"/>
      <c r="L1861" s="4"/>
      <c r="M1861" s="4"/>
    </row>
    <row r="1862" spans="1:13" s="5" customFormat="1" ht="18.75" customHeight="1" x14ac:dyDescent="0.25">
      <c r="A1862" s="1"/>
      <c r="B1862" s="1"/>
      <c r="C1862" s="174"/>
      <c r="F1862" s="1"/>
      <c r="G1862" s="4"/>
      <c r="H1862" s="1"/>
      <c r="I1862" s="4"/>
      <c r="J1862" s="4"/>
      <c r="K1862" s="4"/>
      <c r="L1862" s="4"/>
      <c r="M1862" s="4"/>
    </row>
    <row r="1863" spans="1:13" s="5" customFormat="1" ht="18.75" customHeight="1" x14ac:dyDescent="0.25">
      <c r="A1863" s="1"/>
      <c r="B1863" s="1"/>
      <c r="C1863" s="174"/>
      <c r="F1863" s="1"/>
      <c r="G1863" s="4"/>
      <c r="H1863" s="1"/>
      <c r="I1863" s="4"/>
      <c r="J1863" s="4"/>
      <c r="K1863" s="4"/>
      <c r="L1863" s="4"/>
      <c r="M1863" s="4"/>
    </row>
    <row r="1864" spans="1:13" s="5" customFormat="1" ht="18.75" customHeight="1" x14ac:dyDescent="0.25">
      <c r="A1864" s="1"/>
      <c r="B1864" s="1"/>
      <c r="C1864" s="174"/>
      <c r="F1864" s="1"/>
      <c r="G1864" s="4"/>
      <c r="H1864" s="1"/>
      <c r="I1864" s="4"/>
      <c r="J1864" s="4"/>
      <c r="K1864" s="4"/>
      <c r="L1864" s="4"/>
      <c r="M1864" s="4"/>
    </row>
    <row r="1865" spans="1:13" s="5" customFormat="1" ht="18.75" customHeight="1" x14ac:dyDescent="0.25">
      <c r="A1865" s="1"/>
      <c r="B1865" s="1"/>
      <c r="C1865" s="174"/>
      <c r="F1865" s="1"/>
      <c r="G1865" s="4"/>
      <c r="H1865" s="1"/>
      <c r="I1865" s="4"/>
      <c r="J1865" s="4"/>
      <c r="K1865" s="4"/>
      <c r="L1865" s="4"/>
      <c r="M1865" s="4"/>
    </row>
    <row r="1866" spans="1:13" s="5" customFormat="1" ht="18.75" customHeight="1" x14ac:dyDescent="0.25">
      <c r="A1866" s="1"/>
      <c r="B1866" s="1"/>
      <c r="C1866" s="174"/>
      <c r="F1866" s="1"/>
      <c r="G1866" s="4"/>
      <c r="H1866" s="1"/>
      <c r="I1866" s="4"/>
      <c r="J1866" s="4"/>
      <c r="K1866" s="4"/>
      <c r="L1866" s="4"/>
      <c r="M1866" s="4"/>
    </row>
    <row r="1867" spans="1:13" s="5" customFormat="1" ht="18.75" customHeight="1" x14ac:dyDescent="0.25">
      <c r="A1867" s="1"/>
      <c r="B1867" s="1"/>
      <c r="C1867" s="174"/>
      <c r="F1867" s="1"/>
      <c r="G1867" s="4"/>
      <c r="H1867" s="1"/>
      <c r="I1867" s="4"/>
      <c r="J1867" s="4"/>
      <c r="K1867" s="4"/>
      <c r="L1867" s="4"/>
      <c r="M1867" s="4"/>
    </row>
    <row r="1868" spans="1:13" s="5" customFormat="1" ht="18.75" customHeight="1" x14ac:dyDescent="0.25">
      <c r="A1868" s="1"/>
      <c r="B1868" s="1"/>
      <c r="C1868" s="174"/>
      <c r="F1868" s="1"/>
      <c r="G1868" s="4"/>
      <c r="H1868" s="1"/>
      <c r="I1868" s="4"/>
      <c r="J1868" s="4"/>
      <c r="K1868" s="4"/>
      <c r="L1868" s="4"/>
      <c r="M1868" s="4"/>
    </row>
    <row r="1869" spans="1:13" s="5" customFormat="1" ht="18.75" customHeight="1" x14ac:dyDescent="0.25">
      <c r="A1869" s="1"/>
      <c r="B1869" s="1"/>
      <c r="C1869" s="174"/>
      <c r="F1869" s="1"/>
      <c r="G1869" s="4"/>
      <c r="H1869" s="1"/>
      <c r="I1869" s="4"/>
      <c r="J1869" s="4"/>
      <c r="K1869" s="4"/>
      <c r="L1869" s="4"/>
      <c r="M1869" s="4"/>
    </row>
    <row r="1870" spans="1:13" s="5" customFormat="1" ht="18.75" customHeight="1" x14ac:dyDescent="0.25">
      <c r="A1870" s="1"/>
      <c r="B1870" s="1"/>
      <c r="C1870" s="174"/>
      <c r="F1870" s="1"/>
      <c r="G1870" s="4"/>
      <c r="H1870" s="1"/>
      <c r="I1870" s="4"/>
      <c r="J1870" s="4"/>
      <c r="K1870" s="4"/>
      <c r="L1870" s="4"/>
      <c r="M1870" s="4"/>
    </row>
    <row r="1871" spans="1:13" s="5" customFormat="1" ht="18.75" customHeight="1" x14ac:dyDescent="0.25">
      <c r="A1871" s="1"/>
      <c r="B1871" s="1"/>
      <c r="C1871" s="174"/>
      <c r="F1871" s="1"/>
      <c r="G1871" s="4"/>
      <c r="H1871" s="1"/>
      <c r="I1871" s="4"/>
      <c r="J1871" s="4"/>
      <c r="K1871" s="4"/>
      <c r="L1871" s="4"/>
      <c r="M1871" s="4"/>
    </row>
    <row r="1872" spans="1:13" s="5" customFormat="1" ht="18.75" customHeight="1" x14ac:dyDescent="0.25">
      <c r="A1872" s="1"/>
      <c r="B1872" s="1"/>
      <c r="C1872" s="174"/>
      <c r="F1872" s="1"/>
      <c r="G1872" s="4"/>
      <c r="H1872" s="1"/>
      <c r="I1872" s="4"/>
      <c r="J1872" s="4"/>
      <c r="K1872" s="4"/>
      <c r="L1872" s="4"/>
      <c r="M1872" s="4"/>
    </row>
    <row r="1873" spans="1:13" s="5" customFormat="1" ht="18.75" customHeight="1" x14ac:dyDescent="0.25">
      <c r="A1873" s="1"/>
      <c r="B1873" s="1"/>
      <c r="C1873" s="174"/>
      <c r="F1873" s="1"/>
      <c r="G1873" s="4"/>
      <c r="H1873" s="1"/>
      <c r="I1873" s="4"/>
      <c r="J1873" s="4"/>
      <c r="K1873" s="4"/>
      <c r="L1873" s="4"/>
      <c r="M1873" s="4"/>
    </row>
    <row r="1874" spans="1:13" s="5" customFormat="1" ht="18.75" customHeight="1" x14ac:dyDescent="0.25">
      <c r="A1874" s="1"/>
      <c r="B1874" s="1"/>
      <c r="C1874" s="174"/>
      <c r="F1874" s="1"/>
      <c r="G1874" s="4"/>
      <c r="H1874" s="1"/>
      <c r="I1874" s="4"/>
      <c r="J1874" s="4"/>
      <c r="K1874" s="4"/>
      <c r="L1874" s="4"/>
      <c r="M1874" s="4"/>
    </row>
    <row r="1875" spans="1:13" s="5" customFormat="1" ht="18.75" customHeight="1" x14ac:dyDescent="0.25">
      <c r="A1875" s="1"/>
      <c r="B1875" s="1"/>
      <c r="C1875" s="174"/>
      <c r="F1875" s="1"/>
      <c r="G1875" s="4"/>
      <c r="H1875" s="1"/>
      <c r="I1875" s="4"/>
      <c r="J1875" s="4"/>
      <c r="K1875" s="4"/>
      <c r="L1875" s="4"/>
      <c r="M1875" s="4"/>
    </row>
    <row r="1876" spans="1:13" s="5" customFormat="1" ht="18.75" customHeight="1" x14ac:dyDescent="0.25">
      <c r="A1876" s="1"/>
      <c r="B1876" s="1"/>
      <c r="C1876" s="174"/>
      <c r="F1876" s="1"/>
      <c r="G1876" s="4"/>
      <c r="H1876" s="1"/>
      <c r="I1876" s="4"/>
      <c r="J1876" s="4"/>
      <c r="K1876" s="4"/>
      <c r="L1876" s="4"/>
      <c r="M1876" s="4"/>
    </row>
    <row r="1877" spans="1:13" s="5" customFormat="1" ht="18.75" customHeight="1" x14ac:dyDescent="0.25">
      <c r="A1877" s="1"/>
      <c r="B1877" s="1"/>
      <c r="C1877" s="174"/>
      <c r="F1877" s="1"/>
      <c r="G1877" s="4"/>
      <c r="H1877" s="1"/>
      <c r="I1877" s="4"/>
      <c r="J1877" s="4"/>
      <c r="K1877" s="4"/>
      <c r="L1877" s="4"/>
      <c r="M1877" s="4"/>
    </row>
    <row r="1878" spans="1:13" s="5" customFormat="1" ht="18.75" customHeight="1" x14ac:dyDescent="0.25">
      <c r="A1878" s="1"/>
      <c r="B1878" s="1"/>
      <c r="C1878" s="174"/>
      <c r="F1878" s="1"/>
      <c r="G1878" s="4"/>
      <c r="H1878" s="1"/>
      <c r="I1878" s="4"/>
      <c r="J1878" s="4"/>
      <c r="K1878" s="4"/>
      <c r="L1878" s="4"/>
      <c r="M1878" s="4"/>
    </row>
    <row r="1879" spans="1:13" s="5" customFormat="1" ht="18.75" customHeight="1" x14ac:dyDescent="0.25">
      <c r="A1879" s="1"/>
      <c r="B1879" s="1"/>
      <c r="C1879" s="174"/>
      <c r="F1879" s="1"/>
      <c r="G1879" s="4"/>
      <c r="H1879" s="1"/>
      <c r="I1879" s="4"/>
      <c r="J1879" s="4"/>
      <c r="K1879" s="4"/>
      <c r="L1879" s="4"/>
      <c r="M1879" s="4"/>
    </row>
    <row r="1880" spans="1:13" s="5" customFormat="1" ht="18.75" customHeight="1" x14ac:dyDescent="0.25">
      <c r="A1880" s="1"/>
      <c r="B1880" s="1"/>
      <c r="C1880" s="174"/>
      <c r="F1880" s="1"/>
      <c r="G1880" s="4"/>
      <c r="H1880" s="1"/>
      <c r="I1880" s="4"/>
      <c r="J1880" s="4"/>
      <c r="K1880" s="4"/>
      <c r="L1880" s="4"/>
      <c r="M1880" s="4"/>
    </row>
    <row r="1881" spans="1:13" s="5" customFormat="1" ht="18.75" customHeight="1" x14ac:dyDescent="0.25">
      <c r="A1881" s="1"/>
      <c r="B1881" s="1"/>
      <c r="C1881" s="174"/>
      <c r="F1881" s="1"/>
      <c r="G1881" s="4"/>
      <c r="H1881" s="1"/>
      <c r="I1881" s="4"/>
      <c r="J1881" s="4"/>
      <c r="K1881" s="4"/>
      <c r="L1881" s="4"/>
      <c r="M1881" s="4"/>
    </row>
    <row r="1882" spans="1:13" s="5" customFormat="1" ht="18.75" customHeight="1" x14ac:dyDescent="0.25">
      <c r="A1882" s="1"/>
      <c r="B1882" s="1"/>
      <c r="C1882" s="174"/>
      <c r="F1882" s="1"/>
      <c r="G1882" s="4"/>
      <c r="H1882" s="1"/>
      <c r="I1882" s="4"/>
      <c r="J1882" s="4"/>
      <c r="K1882" s="4"/>
      <c r="L1882" s="4"/>
      <c r="M1882" s="4"/>
    </row>
    <row r="1883" spans="1:13" s="5" customFormat="1" ht="18.75" customHeight="1" x14ac:dyDescent="0.25">
      <c r="A1883" s="1"/>
      <c r="B1883" s="1"/>
      <c r="C1883" s="174"/>
      <c r="F1883" s="1"/>
      <c r="G1883" s="4"/>
      <c r="H1883" s="1"/>
      <c r="I1883" s="4"/>
      <c r="J1883" s="4"/>
      <c r="K1883" s="4"/>
      <c r="L1883" s="4"/>
      <c r="M1883" s="4"/>
    </row>
    <row r="1884" spans="1:13" s="5" customFormat="1" ht="18.75" customHeight="1" x14ac:dyDescent="0.25">
      <c r="A1884" s="1"/>
      <c r="B1884" s="1"/>
      <c r="C1884" s="174"/>
      <c r="F1884" s="1"/>
      <c r="G1884" s="4"/>
      <c r="H1884" s="1"/>
      <c r="I1884" s="4"/>
      <c r="J1884" s="4"/>
      <c r="K1884" s="4"/>
      <c r="L1884" s="4"/>
      <c r="M1884" s="4"/>
    </row>
    <row r="1885" spans="1:13" s="5" customFormat="1" ht="18.75" customHeight="1" x14ac:dyDescent="0.25">
      <c r="A1885" s="1"/>
      <c r="B1885" s="1"/>
      <c r="C1885" s="174"/>
      <c r="F1885" s="1"/>
      <c r="G1885" s="4"/>
      <c r="H1885" s="1"/>
      <c r="I1885" s="4"/>
      <c r="J1885" s="4"/>
      <c r="K1885" s="4"/>
      <c r="L1885" s="4"/>
      <c r="M1885" s="4"/>
    </row>
    <row r="1886" spans="1:13" s="5" customFormat="1" ht="18.75" customHeight="1" x14ac:dyDescent="0.25">
      <c r="A1886" s="1"/>
      <c r="B1886" s="1"/>
      <c r="C1886" s="174"/>
      <c r="F1886" s="1"/>
      <c r="G1886" s="4"/>
      <c r="H1886" s="1"/>
      <c r="I1886" s="4"/>
      <c r="J1886" s="4"/>
      <c r="K1886" s="4"/>
      <c r="L1886" s="4"/>
      <c r="M1886" s="4"/>
    </row>
    <row r="1887" spans="1:13" s="5" customFormat="1" ht="18.75" customHeight="1" x14ac:dyDescent="0.25">
      <c r="A1887" s="1"/>
      <c r="B1887" s="1"/>
      <c r="C1887" s="174"/>
      <c r="F1887" s="1"/>
      <c r="G1887" s="4"/>
      <c r="H1887" s="1"/>
      <c r="I1887" s="4"/>
      <c r="J1887" s="4"/>
      <c r="K1887" s="4"/>
      <c r="L1887" s="4"/>
      <c r="M1887" s="4"/>
    </row>
    <row r="1888" spans="1:13" s="5" customFormat="1" ht="18.75" customHeight="1" x14ac:dyDescent="0.25">
      <c r="A1888" s="1"/>
      <c r="B1888" s="1"/>
      <c r="C1888" s="174"/>
      <c r="F1888" s="1"/>
      <c r="G1888" s="4"/>
      <c r="H1888" s="1"/>
      <c r="I1888" s="4"/>
      <c r="J1888" s="4"/>
      <c r="K1888" s="4"/>
      <c r="L1888" s="4"/>
      <c r="M1888" s="4"/>
    </row>
    <row r="1889" spans="1:13" s="5" customFormat="1" ht="18.75" customHeight="1" x14ac:dyDescent="0.25">
      <c r="A1889" s="1"/>
      <c r="B1889" s="1"/>
      <c r="C1889" s="174"/>
      <c r="F1889" s="1"/>
      <c r="G1889" s="4"/>
      <c r="H1889" s="1"/>
      <c r="I1889" s="4"/>
      <c r="J1889" s="4"/>
      <c r="K1889" s="4"/>
      <c r="L1889" s="4"/>
      <c r="M1889" s="4"/>
    </row>
    <row r="1890" spans="1:13" s="5" customFormat="1" ht="18.75" customHeight="1" x14ac:dyDescent="0.25">
      <c r="A1890" s="1"/>
      <c r="B1890" s="1"/>
      <c r="C1890" s="174"/>
      <c r="F1890" s="1"/>
      <c r="G1890" s="4"/>
      <c r="H1890" s="1"/>
      <c r="I1890" s="4"/>
      <c r="J1890" s="4"/>
      <c r="K1890" s="4"/>
      <c r="L1890" s="4"/>
      <c r="M1890" s="4"/>
    </row>
    <row r="1891" spans="1:13" s="5" customFormat="1" ht="18.75" customHeight="1" x14ac:dyDescent="0.25">
      <c r="A1891" s="1"/>
      <c r="B1891" s="1"/>
      <c r="C1891" s="174"/>
      <c r="F1891" s="1"/>
      <c r="G1891" s="4"/>
      <c r="H1891" s="1"/>
      <c r="I1891" s="4"/>
      <c r="J1891" s="4"/>
      <c r="K1891" s="4"/>
      <c r="L1891" s="4"/>
      <c r="M1891" s="4"/>
    </row>
    <row r="1892" spans="1:13" s="5" customFormat="1" ht="18.75" customHeight="1" x14ac:dyDescent="0.25">
      <c r="A1892" s="1"/>
      <c r="B1892" s="1"/>
      <c r="C1892" s="174"/>
      <c r="F1892" s="1"/>
      <c r="G1892" s="4"/>
      <c r="H1892" s="1"/>
      <c r="I1892" s="4"/>
      <c r="J1892" s="4"/>
      <c r="K1892" s="4"/>
      <c r="L1892" s="4"/>
      <c r="M1892" s="4"/>
    </row>
    <row r="1893" spans="1:13" s="5" customFormat="1" ht="18.75" customHeight="1" x14ac:dyDescent="0.25">
      <c r="A1893" s="1"/>
      <c r="B1893" s="1"/>
      <c r="C1893" s="174"/>
      <c r="F1893" s="1"/>
      <c r="G1893" s="4"/>
      <c r="H1893" s="1"/>
      <c r="I1893" s="4"/>
      <c r="J1893" s="4"/>
      <c r="K1893" s="4"/>
      <c r="L1893" s="4"/>
      <c r="M1893" s="4"/>
    </row>
    <row r="1894" spans="1:13" s="5" customFormat="1" ht="18.75" customHeight="1" x14ac:dyDescent="0.25">
      <c r="A1894" s="1"/>
      <c r="B1894" s="1"/>
      <c r="C1894" s="174"/>
      <c r="F1894" s="1"/>
      <c r="G1894" s="4"/>
      <c r="H1894" s="1"/>
      <c r="I1894" s="4"/>
      <c r="J1894" s="4"/>
      <c r="K1894" s="4"/>
      <c r="L1894" s="4"/>
      <c r="M1894" s="4"/>
    </row>
    <row r="1895" spans="1:13" s="5" customFormat="1" ht="18.75" customHeight="1" x14ac:dyDescent="0.25">
      <c r="A1895" s="1"/>
      <c r="B1895" s="1"/>
      <c r="C1895" s="174"/>
      <c r="F1895" s="1"/>
      <c r="G1895" s="4"/>
      <c r="H1895" s="1"/>
      <c r="I1895" s="4"/>
      <c r="J1895" s="4"/>
      <c r="K1895" s="4"/>
      <c r="L1895" s="4"/>
      <c r="M1895" s="4"/>
    </row>
    <row r="1896" spans="1:13" s="5" customFormat="1" ht="18.75" customHeight="1" x14ac:dyDescent="0.25">
      <c r="A1896" s="1"/>
      <c r="B1896" s="1"/>
      <c r="C1896" s="174"/>
      <c r="F1896" s="1"/>
      <c r="G1896" s="4"/>
      <c r="H1896" s="1"/>
      <c r="I1896" s="4"/>
      <c r="J1896" s="4"/>
      <c r="K1896" s="4"/>
      <c r="L1896" s="4"/>
      <c r="M1896" s="4"/>
    </row>
    <row r="1897" spans="1:13" s="5" customFormat="1" ht="18.75" customHeight="1" x14ac:dyDescent="0.25">
      <c r="A1897" s="1"/>
      <c r="B1897" s="1"/>
      <c r="C1897" s="174"/>
      <c r="F1897" s="1"/>
      <c r="G1897" s="4"/>
      <c r="H1897" s="1"/>
      <c r="I1897" s="4"/>
      <c r="J1897" s="4"/>
      <c r="K1897" s="4"/>
      <c r="L1897" s="4"/>
      <c r="M1897" s="4"/>
    </row>
    <row r="1898" spans="1:13" s="5" customFormat="1" ht="18.75" customHeight="1" x14ac:dyDescent="0.25">
      <c r="A1898" s="1"/>
      <c r="B1898" s="1"/>
      <c r="C1898" s="174"/>
      <c r="F1898" s="1"/>
      <c r="G1898" s="4"/>
      <c r="H1898" s="1"/>
      <c r="I1898" s="4"/>
      <c r="J1898" s="4"/>
      <c r="K1898" s="4"/>
      <c r="L1898" s="4"/>
      <c r="M1898" s="4"/>
    </row>
    <row r="1899" spans="1:13" s="5" customFormat="1" ht="18.75" customHeight="1" x14ac:dyDescent="0.25">
      <c r="A1899" s="1"/>
      <c r="B1899" s="1"/>
      <c r="C1899" s="174"/>
      <c r="F1899" s="1"/>
      <c r="G1899" s="4"/>
      <c r="H1899" s="1"/>
      <c r="I1899" s="4"/>
      <c r="J1899" s="4"/>
      <c r="K1899" s="4"/>
      <c r="L1899" s="4"/>
      <c r="M1899" s="4"/>
    </row>
    <row r="1900" spans="1:13" s="5" customFormat="1" ht="18.75" customHeight="1" x14ac:dyDescent="0.25">
      <c r="A1900" s="1"/>
      <c r="B1900" s="1"/>
      <c r="C1900" s="174"/>
      <c r="F1900" s="1"/>
      <c r="G1900" s="4"/>
      <c r="H1900" s="1"/>
      <c r="I1900" s="4"/>
      <c r="J1900" s="4"/>
      <c r="K1900" s="4"/>
      <c r="L1900" s="4"/>
      <c r="M1900" s="4"/>
    </row>
    <row r="1901" spans="1:13" s="5" customFormat="1" ht="18.75" customHeight="1" x14ac:dyDescent="0.25">
      <c r="A1901" s="1"/>
      <c r="B1901" s="1"/>
      <c r="C1901" s="174"/>
      <c r="F1901" s="1"/>
      <c r="G1901" s="4"/>
      <c r="H1901" s="1"/>
      <c r="I1901" s="4"/>
      <c r="J1901" s="4"/>
      <c r="K1901" s="4"/>
      <c r="L1901" s="4"/>
      <c r="M1901" s="4"/>
    </row>
    <row r="1902" spans="1:13" s="5" customFormat="1" ht="18.75" customHeight="1" x14ac:dyDescent="0.25">
      <c r="A1902" s="1"/>
      <c r="B1902" s="1"/>
      <c r="C1902" s="174"/>
      <c r="F1902" s="1"/>
      <c r="G1902" s="4"/>
      <c r="H1902" s="1"/>
      <c r="I1902" s="4"/>
      <c r="J1902" s="4"/>
      <c r="K1902" s="4"/>
      <c r="L1902" s="4"/>
      <c r="M1902" s="4"/>
    </row>
    <row r="1903" spans="1:13" s="5" customFormat="1" ht="18.75" customHeight="1" x14ac:dyDescent="0.25">
      <c r="A1903" s="1"/>
      <c r="B1903" s="1"/>
      <c r="C1903" s="174"/>
      <c r="F1903" s="1"/>
      <c r="G1903" s="4"/>
      <c r="H1903" s="1"/>
      <c r="I1903" s="4"/>
      <c r="J1903" s="4"/>
      <c r="K1903" s="4"/>
      <c r="L1903" s="4"/>
      <c r="M1903" s="4"/>
    </row>
  </sheetData>
  <mergeCells count="4">
    <mergeCell ref="A2:O2"/>
    <mergeCell ref="G3:I3"/>
    <mergeCell ref="J3:M3"/>
    <mergeCell ref="N3:O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 Durra</dc:creator>
  <cp:lastModifiedBy>Ansley Sanderson</cp:lastModifiedBy>
  <dcterms:created xsi:type="dcterms:W3CDTF">2025-05-22T21:49:50Z</dcterms:created>
  <dcterms:modified xsi:type="dcterms:W3CDTF">2025-06-13T14:07:56Z</dcterms:modified>
</cp:coreProperties>
</file>